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AR21" i="1" l="1"/>
  <c r="AQ21" i="1"/>
  <c r="AP21" i="1"/>
  <c r="BM30" i="1" l="1"/>
  <c r="BL30" i="1"/>
  <c r="BJ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W30" i="1"/>
  <c r="V30" i="1"/>
  <c r="U30" i="1" s="1"/>
  <c r="N30" i="1"/>
  <c r="BM29" i="1"/>
  <c r="BL29" i="1"/>
  <c r="BJ29" i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 s="1"/>
  <c r="AF29" i="1" s="1"/>
  <c r="W29" i="1"/>
  <c r="U29" i="1" s="1"/>
  <c r="V29" i="1"/>
  <c r="N29" i="1"/>
  <c r="BM28" i="1"/>
  <c r="BL28" i="1"/>
  <c r="BJ28" i="1"/>
  <c r="BK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G27" i="1" s="1"/>
  <c r="Y27" i="1" s="1"/>
  <c r="W27" i="1"/>
  <c r="V27" i="1"/>
  <c r="N27" i="1"/>
  <c r="H27" i="1"/>
  <c r="AV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W26" i="1"/>
  <c r="V26" i="1"/>
  <c r="U26" i="1"/>
  <c r="N26" i="1"/>
  <c r="BM25" i="1"/>
  <c r="BL25" i="1"/>
  <c r="BJ25" i="1"/>
  <c r="BK25" i="1" s="1"/>
  <c r="AU25" i="1" s="1"/>
  <c r="AW25" i="1" s="1"/>
  <c r="BG25" i="1"/>
  <c r="BF25" i="1"/>
  <c r="BE25" i="1"/>
  <c r="BD25" i="1"/>
  <c r="BH25" i="1" s="1"/>
  <c r="BI25" i="1" s="1"/>
  <c r="BC25" i="1"/>
  <c r="AZ25" i="1"/>
  <c r="AX25" i="1"/>
  <c r="AS25" i="1"/>
  <c r="AM25" i="1"/>
  <c r="AL25" i="1"/>
  <c r="AG25" i="1"/>
  <c r="AE25" i="1" s="1"/>
  <c r="W25" i="1"/>
  <c r="U25" i="1" s="1"/>
  <c r="V25" i="1"/>
  <c r="N25" i="1"/>
  <c r="BM24" i="1"/>
  <c r="BL24" i="1"/>
  <c r="BJ24" i="1"/>
  <c r="BK24" i="1" s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 s="1"/>
  <c r="W24" i="1"/>
  <c r="V24" i="1"/>
  <c r="N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G23" i="1" s="1"/>
  <c r="W23" i="1"/>
  <c r="V23" i="1"/>
  <c r="N23" i="1"/>
  <c r="H23" i="1"/>
  <c r="AV23" i="1" s="1"/>
  <c r="BM22" i="1"/>
  <c r="BL22" i="1"/>
  <c r="BJ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H22" i="1" s="1"/>
  <c r="W22" i="1"/>
  <c r="V22" i="1"/>
  <c r="U22" i="1"/>
  <c r="N22" i="1"/>
  <c r="BM21" i="1"/>
  <c r="BL21" i="1"/>
  <c r="BK21" i="1" s="1"/>
  <c r="AU21" i="1" s="1"/>
  <c r="BJ21" i="1"/>
  <c r="BG21" i="1"/>
  <c r="BF21" i="1"/>
  <c r="BE21" i="1"/>
  <c r="BD21" i="1"/>
  <c r="BH21" i="1" s="1"/>
  <c r="BI21" i="1" s="1"/>
  <c r="BC21" i="1"/>
  <c r="AZ21" i="1"/>
  <c r="AX21" i="1"/>
  <c r="AS21" i="1"/>
  <c r="AM21" i="1"/>
  <c r="AL21" i="1"/>
  <c r="AG21" i="1"/>
  <c r="AE21" i="1" s="1"/>
  <c r="W21" i="1"/>
  <c r="V21" i="1"/>
  <c r="U21" i="1" s="1"/>
  <c r="N21" i="1"/>
  <c r="BM20" i="1"/>
  <c r="BL20" i="1"/>
  <c r="BJ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 s="1"/>
  <c r="W20" i="1"/>
  <c r="V20" i="1"/>
  <c r="U20" i="1" s="1"/>
  <c r="N20" i="1"/>
  <c r="BM19" i="1"/>
  <c r="BL19" i="1"/>
  <c r="BK19" i="1" s="1"/>
  <c r="BJ19" i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/>
  <c r="N19" i="1"/>
  <c r="AW21" i="1" l="1"/>
  <c r="L30" i="1"/>
  <c r="AV30" i="1"/>
  <c r="L22" i="1"/>
  <c r="AV22" i="1"/>
  <c r="L26" i="1"/>
  <c r="AV26" i="1"/>
  <c r="G19" i="1"/>
  <c r="Y19" i="1" s="1"/>
  <c r="L19" i="1"/>
  <c r="H19" i="1"/>
  <c r="U23" i="1"/>
  <c r="U24" i="1"/>
  <c r="U27" i="1"/>
  <c r="U28" i="1"/>
  <c r="BK30" i="1"/>
  <c r="H20" i="1"/>
  <c r="AV20" i="1" s="1"/>
  <c r="BK20" i="1"/>
  <c r="BK22" i="1"/>
  <c r="AU22" i="1" s="1"/>
  <c r="AW22" i="1" s="1"/>
  <c r="AY23" i="1"/>
  <c r="AY27" i="1"/>
  <c r="Q28" i="1"/>
  <c r="G24" i="1"/>
  <c r="Y24" i="1" s="1"/>
  <c r="G28" i="1"/>
  <c r="Y28" i="1" s="1"/>
  <c r="BK29" i="1"/>
  <c r="Y23" i="1"/>
  <c r="AU19" i="1"/>
  <c r="AW19" i="1" s="1"/>
  <c r="Q19" i="1"/>
  <c r="Q22" i="1"/>
  <c r="AW24" i="1"/>
  <c r="Q24" i="1"/>
  <c r="AU24" i="1"/>
  <c r="AU26" i="1"/>
  <c r="AW26" i="1" s="1"/>
  <c r="Q26" i="1"/>
  <c r="AU30" i="1"/>
  <c r="AW30" i="1" s="1"/>
  <c r="Q30" i="1"/>
  <c r="AU29" i="1"/>
  <c r="AW29" i="1" s="1"/>
  <c r="Q29" i="1"/>
  <c r="AY30" i="1"/>
  <c r="AF19" i="1"/>
  <c r="L21" i="1"/>
  <c r="H21" i="1"/>
  <c r="AV21" i="1" s="1"/>
  <c r="AY21" i="1" s="1"/>
  <c r="G21" i="1"/>
  <c r="I22" i="1"/>
  <c r="AF23" i="1"/>
  <c r="I23" i="1"/>
  <c r="H24" i="1"/>
  <c r="AV24" i="1" s="1"/>
  <c r="AY24" i="1" s="1"/>
  <c r="H25" i="1"/>
  <c r="AV25" i="1" s="1"/>
  <c r="AY25" i="1" s="1"/>
  <c r="G25" i="1"/>
  <c r="I26" i="1"/>
  <c r="AF27" i="1"/>
  <c r="I27" i="1"/>
  <c r="H28" i="1"/>
  <c r="AV28" i="1" s="1"/>
  <c r="L29" i="1"/>
  <c r="H29" i="1"/>
  <c r="G29" i="1"/>
  <c r="I30" i="1"/>
  <c r="AY26" i="1"/>
  <c r="I20" i="1"/>
  <c r="AU28" i="1"/>
  <c r="AW28" i="1" s="1"/>
  <c r="G20" i="1"/>
  <c r="L20" i="1"/>
  <c r="Q21" i="1"/>
  <c r="AF21" i="1"/>
  <c r="G22" i="1"/>
  <c r="AF22" i="1"/>
  <c r="L23" i="1"/>
  <c r="Q23" i="1"/>
  <c r="I25" i="1"/>
  <c r="Q25" i="1"/>
  <c r="AF25" i="1"/>
  <c r="G26" i="1"/>
  <c r="AF26" i="1"/>
  <c r="L27" i="1"/>
  <c r="Q27" i="1"/>
  <c r="R28" i="1"/>
  <c r="S28" i="1" s="1"/>
  <c r="Z28" i="1" s="1"/>
  <c r="G30" i="1"/>
  <c r="AF30" i="1"/>
  <c r="Q20" i="1" l="1"/>
  <c r="R20" i="1" s="1"/>
  <c r="S20" i="1" s="1"/>
  <c r="AU20" i="1"/>
  <c r="AW20" i="1" s="1"/>
  <c r="L24" i="1"/>
  <c r="AY20" i="1"/>
  <c r="I21" i="1"/>
  <c r="O28" i="1"/>
  <c r="M28" i="1" s="1"/>
  <c r="P28" i="1" s="1"/>
  <c r="I24" i="1"/>
  <c r="I19" i="1"/>
  <c r="AV19" i="1"/>
  <c r="AY19" i="1" s="1"/>
  <c r="R25" i="1"/>
  <c r="S25" i="1" s="1"/>
  <c r="O25" i="1" s="1"/>
  <c r="M25" i="1" s="1"/>
  <c r="P25" i="1" s="1"/>
  <c r="J25" i="1" s="1"/>
  <c r="K25" i="1" s="1"/>
  <c r="Y25" i="1"/>
  <c r="R29" i="1"/>
  <c r="S29" i="1" s="1"/>
  <c r="R26" i="1"/>
  <c r="S26" i="1" s="1"/>
  <c r="O26" i="1" s="1"/>
  <c r="M26" i="1" s="1"/>
  <c r="P26" i="1" s="1"/>
  <c r="J26" i="1" s="1"/>
  <c r="K26" i="1" s="1"/>
  <c r="Y22" i="1"/>
  <c r="T28" i="1"/>
  <c r="X28" i="1" s="1"/>
  <c r="AA28" i="1"/>
  <c r="AB28" i="1" s="1"/>
  <c r="Y26" i="1"/>
  <c r="R23" i="1"/>
  <c r="S23" i="1" s="1"/>
  <c r="O29" i="1"/>
  <c r="M29" i="1" s="1"/>
  <c r="P29" i="1" s="1"/>
  <c r="Y29" i="1"/>
  <c r="L28" i="1"/>
  <c r="L25" i="1"/>
  <c r="Y21" i="1"/>
  <c r="R30" i="1"/>
  <c r="S30" i="1" s="1"/>
  <c r="O30" i="1" s="1"/>
  <c r="M30" i="1" s="1"/>
  <c r="P30" i="1" s="1"/>
  <c r="J30" i="1" s="1"/>
  <c r="K30" i="1" s="1"/>
  <c r="R19" i="1"/>
  <c r="S19" i="1" s="1"/>
  <c r="J28" i="1"/>
  <c r="K28" i="1" s="1"/>
  <c r="AA20" i="1"/>
  <c r="T20" i="1"/>
  <c r="X20" i="1" s="1"/>
  <c r="Y30" i="1"/>
  <c r="AY28" i="1"/>
  <c r="Z20" i="1"/>
  <c r="R27" i="1"/>
  <c r="S27" i="1" s="1"/>
  <c r="R21" i="1"/>
  <c r="S21" i="1" s="1"/>
  <c r="O21" i="1" s="1"/>
  <c r="M21" i="1" s="1"/>
  <c r="P21" i="1" s="1"/>
  <c r="J21" i="1" s="1"/>
  <c r="K21" i="1" s="1"/>
  <c r="Y20" i="1"/>
  <c r="O20" i="1"/>
  <c r="M20" i="1" s="1"/>
  <c r="P20" i="1" s="1"/>
  <c r="J20" i="1" s="1"/>
  <c r="K20" i="1" s="1"/>
  <c r="AV29" i="1"/>
  <c r="AY29" i="1" s="1"/>
  <c r="I29" i="1"/>
  <c r="I28" i="1"/>
  <c r="R24" i="1"/>
  <c r="S24" i="1" s="1"/>
  <c r="AY22" i="1"/>
  <c r="R22" i="1"/>
  <c r="S22" i="1" s="1"/>
  <c r="O22" i="1" s="1"/>
  <c r="M22" i="1" s="1"/>
  <c r="P22" i="1" s="1"/>
  <c r="J22" i="1" s="1"/>
  <c r="K22" i="1" s="1"/>
  <c r="J29" i="1" l="1"/>
  <c r="K29" i="1" s="1"/>
  <c r="T24" i="1"/>
  <c r="X24" i="1" s="1"/>
  <c r="AA24" i="1"/>
  <c r="O24" i="1"/>
  <c r="M24" i="1" s="1"/>
  <c r="P24" i="1" s="1"/>
  <c r="J24" i="1" s="1"/>
  <c r="K24" i="1" s="1"/>
  <c r="Z24" i="1"/>
  <c r="T27" i="1"/>
  <c r="X27" i="1" s="1"/>
  <c r="AA27" i="1"/>
  <c r="Z27" i="1"/>
  <c r="O27" i="1"/>
  <c r="M27" i="1" s="1"/>
  <c r="P27" i="1" s="1"/>
  <c r="J27" i="1" s="1"/>
  <c r="K27" i="1" s="1"/>
  <c r="T21" i="1"/>
  <c r="X21" i="1" s="1"/>
  <c r="AA21" i="1"/>
  <c r="Z21" i="1"/>
  <c r="AA19" i="1"/>
  <c r="AB19" i="1" s="1"/>
  <c r="T19" i="1"/>
  <c r="X19" i="1" s="1"/>
  <c r="Z19" i="1"/>
  <c r="O19" i="1"/>
  <c r="M19" i="1" s="1"/>
  <c r="P19" i="1" s="1"/>
  <c r="J19" i="1" s="1"/>
  <c r="K19" i="1" s="1"/>
  <c r="AA30" i="1"/>
  <c r="AB30" i="1" s="1"/>
  <c r="T30" i="1"/>
  <c r="X30" i="1" s="1"/>
  <c r="Z30" i="1"/>
  <c r="T23" i="1"/>
  <c r="X23" i="1" s="1"/>
  <c r="AA23" i="1"/>
  <c r="AB23" i="1" s="1"/>
  <c r="O23" i="1"/>
  <c r="M23" i="1" s="1"/>
  <c r="P23" i="1" s="1"/>
  <c r="J23" i="1" s="1"/>
  <c r="K23" i="1" s="1"/>
  <c r="Z23" i="1"/>
  <c r="T29" i="1"/>
  <c r="X29" i="1" s="1"/>
  <c r="AA29" i="1"/>
  <c r="AB29" i="1" s="1"/>
  <c r="Z29" i="1"/>
  <c r="T25" i="1"/>
  <c r="X25" i="1" s="1"/>
  <c r="AA25" i="1"/>
  <c r="Z25" i="1"/>
  <c r="AA22" i="1"/>
  <c r="T22" i="1"/>
  <c r="X22" i="1" s="1"/>
  <c r="Z22" i="1"/>
  <c r="AB20" i="1"/>
  <c r="AA26" i="1"/>
  <c r="T26" i="1"/>
  <c r="X26" i="1" s="1"/>
  <c r="Z26" i="1"/>
  <c r="AB26" i="1" l="1"/>
  <c r="AB25" i="1"/>
  <c r="AB21" i="1"/>
  <c r="AB27" i="1"/>
  <c r="AB24" i="1"/>
  <c r="AB22" i="1"/>
</calcChain>
</file>

<file path=xl/sharedStrings.xml><?xml version="1.0" encoding="utf-8"?>
<sst xmlns="http://schemas.openxmlformats.org/spreadsheetml/2006/main" count="892" uniqueCount="424">
  <si>
    <t>File opened</t>
  </si>
  <si>
    <t>2020-09-09 09:49:04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</si>
  <si>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</si>
  <si>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</si>
  <si>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</si>
  <si>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</si>
  <si>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</si>
  <si>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</si>
  <si>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</si>
  <si>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</si>
  <si>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</si>
  <si>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</si>
  <si>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</si>
  <si>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{"co2aspan1": "0.959104", "h2obspan2a": "0.0927813", "h2obspanconc2": "0", "co2aspan2": "-0.0251474", "tazero": "0.197292", "h2oaspanconc2": "0", "h2oaspanconc1": "19.45", "co2bspan2a": "0.189054", "co2bspan2": "-0.0264927", "chamberpressurezero": "2.59421", "h2oaspan2": "0", "co2aspanconc1": "993", "h2oazero": "1.05097", "flowazero": "0.28716", "ssb_ref": "37590.7", "co2aspan2a": "0.188041", "h2oaspan2b": "0.0948874", "flowbzero": "0.30082", "h2obzero": "1.06811", "co2bspanconc1": "993", "co2bzero": "0.862588", "oxygen": "21", "co2bspanconc2": "296.7", "co2aspan2b": "0.179462", "h2obspan1": "1.02611", "co2bspan1": "0.957744", "h2oaspan1": "1.01611", "h2obspan2": "0", "h2oaspan2a": "0.0933829", "h2obspan2b": "0.0952042", "tbzero": "0.155348", "co2azero": "0.870173", "ssa_ref": "32565.6", "co2bspan2b": "0.180118", "h2obspanconc1": "19.45", "flowmeterzero": "1.06113", "co2aspanconc2": "296.7"}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</si>
  <si>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</si>
  <si>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</si>
  <si>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</si>
  <si>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</si>
  <si>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</si>
  <si>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</si>
  <si>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</si>
  <si>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</si>
  <si>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</si>
  <si>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09:49:04</t>
  </si>
  <si>
    <t>Stability Definition:	CO2_r (Meas): Slp&lt;0.1 Per=20	H2O_s (Meas): Slp&lt;0.5 Per=20	CO2_s (Meas): Slp&lt;1 Per=15	H2O_r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</si>
  <si>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</si>
  <si>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</si>
  <si>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</si>
  <si>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</si>
  <si>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</si>
  <si>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</si>
  <si>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</si>
  <si>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</si>
  <si>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</si>
  <si>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</si>
  <si>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</si>
  <si>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</si>
  <si>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</si>
  <si>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</si>
  <si>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</si>
  <si>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</si>
  <si>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</si>
  <si>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</si>
  <si>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</si>
  <si>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</si>
  <si>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</si>
  <si>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</si>
  <si>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</si>
  <si>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</si>
  <si>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</si>
  <si>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</si>
  <si>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</si>
  <si>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</si>
  <si>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</si>
  <si>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</si>
  <si>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</si>
  <si>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</si>
  <si>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</si>
  <si>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</si>
  <si>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</si>
  <si>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</si>
  <si>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</si>
  <si>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</si>
  <si>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</si>
  <si>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</si>
  <si>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</si>
  <si>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</si>
  <si>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</si>
  <si>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</si>
  <si>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</si>
  <si>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</si>
  <si>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</si>
  <si>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</si>
  <si>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</si>
  <si>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</si>
  <si>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</si>
  <si>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</si>
  <si>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</si>
  <si>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</si>
  <si>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</si>
  <si>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</si>
  <si>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</si>
  <si>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</si>
  <si>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</si>
  <si>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</si>
  <si>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</si>
  <si>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</si>
  <si>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</si>
  <si>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</si>
  <si>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</si>
  <si>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</si>
  <si>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</si>
  <si>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</si>
  <si>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</si>
  <si>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</si>
  <si>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</si>
  <si>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</si>
  <si>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</si>
  <si>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</si>
  <si>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</si>
  <si>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</si>
  <si>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</si>
  <si>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</si>
  <si>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</si>
  <si>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</si>
  <si>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</si>
  <si>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</si>
  <si>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</si>
  <si>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</si>
  <si>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</si>
  <si>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</si>
  <si>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</si>
  <si>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</si>
  <si>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</si>
  <si>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</si>
  <si>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</si>
  <si>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</si>
  <si>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</si>
  <si>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</si>
  <si>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</si>
  <si>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</si>
  <si>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</si>
  <si>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</si>
  <si>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</si>
  <si>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</si>
  <si>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</si>
  <si>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</si>
  <si>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</si>
  <si>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</si>
  <si>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</si>
  <si>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</si>
  <si>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</si>
  <si>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</si>
  <si>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</si>
  <si>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</si>
  <si>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</si>
  <si>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</si>
  <si>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</si>
  <si>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</si>
  <si>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</si>
  <si>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</si>
  <si>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</si>
  <si>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</si>
  <si>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</si>
  <si>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</si>
  <si>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</si>
  <si>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</si>
  <si>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</si>
  <si>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</si>
  <si>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</si>
  <si>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</si>
  <si>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</si>
  <si>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</si>
  <si>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</si>
  <si>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</si>
  <si>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</si>
  <si>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</si>
  <si>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</si>
  <si>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</si>
  <si>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</si>
  <si>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</si>
  <si>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</si>
  <si>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</si>
  <si>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</si>
  <si>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</si>
  <si>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</si>
  <si>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</si>
  <si>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</si>
  <si>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</si>
  <si>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</si>
  <si>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</si>
  <si>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</si>
  <si>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</si>
  <si>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</si>
  <si>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</si>
  <si>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</si>
  <si>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</si>
  <si>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</si>
  <si>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</si>
  <si>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</si>
  <si>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</si>
  <si>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</si>
  <si>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</si>
  <si>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</si>
  <si>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</si>
  <si>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</si>
  <si>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</si>
  <si>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</si>
  <si>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</si>
  <si>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</si>
  <si>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</si>
  <si>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</si>
  <si>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</si>
  <si>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</si>
  <si>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</si>
  <si>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</si>
  <si>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</si>
  <si>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</si>
  <si>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</si>
  <si>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</si>
  <si>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</si>
  <si>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</si>
  <si>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</si>
  <si>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</si>
  <si>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</si>
  <si>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</si>
  <si>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</si>
  <si>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</si>
  <si>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</si>
  <si>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</si>
  <si>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</si>
  <si>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</si>
  <si>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</si>
  <si>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</si>
  <si>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</si>
  <si>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</si>
  <si>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</si>
  <si>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</si>
  <si>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</si>
  <si>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</si>
  <si>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</si>
  <si>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</si>
  <si>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</si>
  <si>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</si>
  <si>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</si>
  <si>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</si>
  <si>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</si>
  <si>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</si>
  <si>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</si>
  <si>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</si>
  <si>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</si>
  <si>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</si>
  <si>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</si>
  <si>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</si>
  <si>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</si>
  <si>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</si>
  <si>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</si>
  <si>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</si>
  <si>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</si>
  <si>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</si>
  <si>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</si>
  <si>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</si>
  <si>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</si>
  <si>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</si>
  <si>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</si>
  <si>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</si>
  <si>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</si>
  <si>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</si>
  <si>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</si>
  <si>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</si>
  <si>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</si>
  <si>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</si>
  <si>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</si>
  <si>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</si>
  <si>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</si>
  <si>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</si>
  <si>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</si>
  <si>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</si>
  <si>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</si>
  <si>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</si>
  <si>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</si>
  <si>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</si>
  <si>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</si>
  <si>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</si>
  <si>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</si>
  <si>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</si>
  <si>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</si>
  <si>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</si>
  <si>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</si>
  <si>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</si>
  <si>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</si>
  <si>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</si>
  <si>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</si>
  <si>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</si>
  <si>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</si>
  <si>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</si>
  <si>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</si>
  <si>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</si>
  <si>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</si>
  <si>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</si>
  <si>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AccH2O_des</t>
  </si>
  <si>
    <t>CO2_hrs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</si>
  <si>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</si>
  <si>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</si>
  <si>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</si>
  <si>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</si>
  <si>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</si>
  <si>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</si>
  <si>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</si>
  <si>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</si>
  <si>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</si>
  <si>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</si>
  <si>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</si>
  <si>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</si>
  <si>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</si>
  <si>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</si>
  <si>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</si>
  <si>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</si>
  <si>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</si>
  <si>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</si>
  <si>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</si>
  <si>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</si>
  <si>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</si>
  <si>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</si>
  <si>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</si>
  <si>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</si>
  <si>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</si>
  <si>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</si>
  <si>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</si>
  <si>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</si>
  <si>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</si>
  <si>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</si>
  <si>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</si>
  <si>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</si>
  <si>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</si>
  <si>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</si>
  <si>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</si>
  <si>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</si>
  <si>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</si>
  <si>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</si>
  <si>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</si>
  <si>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</si>
  <si>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</si>
  <si>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</si>
  <si>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</si>
  <si>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</si>
  <si>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</si>
  <si>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</si>
  <si>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</si>
  <si>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</si>
  <si>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</si>
  <si>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</si>
  <si>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</si>
  <si>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</si>
  <si>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</si>
  <si>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</si>
  <si>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</si>
  <si>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</si>
  <si>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</si>
  <si>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</si>
  <si>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</si>
  <si>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</si>
  <si>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</si>
  <si>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</si>
  <si>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</si>
  <si>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</si>
  <si>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</si>
  <si>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</si>
  <si>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</si>
  <si>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</si>
  <si>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</si>
  <si>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</si>
  <si>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</si>
  <si>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</si>
  <si>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</si>
  <si>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</si>
  <si>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</si>
  <si>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</si>
  <si>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</si>
  <si>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</si>
  <si>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MPF-1958-20161005-12_35_16</t>
  </si>
  <si>
    <t>11111111</t>
  </si>
  <si>
    <t>oooooooo</t>
  </si>
  <si>
    <t>off</t>
  </si>
  <si>
    <t>20200909 10:08:48</t>
  </si>
  <si>
    <t>10:08:48</t>
  </si>
  <si>
    <t>MPF-1961-20161005-13_43_51</t>
  </si>
  <si>
    <t>DARK-1962-20161005-13_43_53</t>
  </si>
  <si>
    <t>10:08:02</t>
  </si>
  <si>
    <t>2/4</t>
  </si>
  <si>
    <t>20200909 10:10:48</t>
  </si>
  <si>
    <t>10:10:48</t>
  </si>
  <si>
    <t>MPF-1963-20161005-13_45_52</t>
  </si>
  <si>
    <t>DARK-1964-20161005-13_45_54</t>
  </si>
  <si>
    <t>10:10:12</t>
  </si>
  <si>
    <t>20200909 10:11:49</t>
  </si>
  <si>
    <t>10:11:49</t>
  </si>
  <si>
    <t>-</t>
  </si>
  <si>
    <t>10:12:08</t>
  </si>
  <si>
    <t>4/4</t>
  </si>
  <si>
    <t>20200909 10:14:09</t>
  </si>
  <si>
    <t>10:14:09</t>
  </si>
  <si>
    <t>MPF-1965-20161005-13_49_13</t>
  </si>
  <si>
    <t>DARK-1966-20161005-13_49_14</t>
  </si>
  <si>
    <t>10:13:11</t>
  </si>
  <si>
    <t>20200909 10:16:09</t>
  </si>
  <si>
    <t>10:16:09</t>
  </si>
  <si>
    <t>MPF-1967-20161005-13_51_13</t>
  </si>
  <si>
    <t>DARK-1968-20161005-13_51_15</t>
  </si>
  <si>
    <t>10:15:06</t>
  </si>
  <si>
    <t>20200909 10:18:10</t>
  </si>
  <si>
    <t>10:18:10</t>
  </si>
  <si>
    <t>MPF-1969-20161005-13_53_14</t>
  </si>
  <si>
    <t>DARK-1970-20161005-13_53_15</t>
  </si>
  <si>
    <t>10:17:03</t>
  </si>
  <si>
    <t>20200909 10:19:11</t>
  </si>
  <si>
    <t>10:19:11</t>
  </si>
  <si>
    <t>MPF-1971-20161005-13_54_15</t>
  </si>
  <si>
    <t>DARK-1972-20161005-13_54_16</t>
  </si>
  <si>
    <t>10:19:31</t>
  </si>
  <si>
    <t>20200909 10:20:32</t>
  </si>
  <si>
    <t>10:20:32</t>
  </si>
  <si>
    <t>MPF-1973-20161005-13_55_36</t>
  </si>
  <si>
    <t>DARK-1974-20161005-13_55_38</t>
  </si>
  <si>
    <t>10:20:50</t>
  </si>
  <si>
    <t>20200909 10:22:51</t>
  </si>
  <si>
    <t>10:22:51</t>
  </si>
  <si>
    <t>MPF-1975-20161005-13_57_54</t>
  </si>
  <si>
    <t>DARK-1976-20161005-13_57_56</t>
  </si>
  <si>
    <t>10:21:45</t>
  </si>
  <si>
    <t>20200909 10:23:54</t>
  </si>
  <si>
    <t>10:23:54</t>
  </si>
  <si>
    <t>MPF-1977-20161005-13_58_57</t>
  </si>
  <si>
    <t>DARK-1978-20161005-13_59_00</t>
  </si>
  <si>
    <t>10:24:12</t>
  </si>
  <si>
    <t>20200909 10:25:13</t>
  </si>
  <si>
    <t>10:25:13</t>
  </si>
  <si>
    <t>MPF-1979-20161005-14_00_17</t>
  </si>
  <si>
    <t>10:25:32</t>
  </si>
  <si>
    <t>20200909 10:53:08</t>
  </si>
  <si>
    <t>10:53:08</t>
  </si>
  <si>
    <t>MPF-1980-20161005-14_28_12</t>
  </si>
  <si>
    <t>10:53:25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</si>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</sst>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AF14" workbookViewId="0">
      <selection activeCell="AM21" sqref="AM21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423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357</v>
      </c>
      <c r="GB18" t="s">
        <v>358</v>
      </c>
      <c r="GC18" t="s">
        <v>357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1599664128.0999999</v>
      </c>
      <c r="C19">
        <v>1149</v>
      </c>
      <c r="D19" t="s">
        <v>364</v>
      </c>
      <c r="E19" t="s">
        <v>365</v>
      </c>
      <c r="F19">
        <v>1599664128.0999999</v>
      </c>
      <c r="G19">
        <f t="shared" ref="G19:G30" si="0">BU19*AE19*(BQ19-BR19)/(100*$B$7*(1000-AE19*BQ19))</f>
        <v>3.0811406261117571E-3</v>
      </c>
      <c r="H19">
        <f t="shared" ref="H19:H30" si="1">BU19*AE19*(BP19-BO19*(1000-AE19*BR19)/(1000-AE19*BQ19))/(100*$B$7)</f>
        <v>24.93458366129471</v>
      </c>
      <c r="I19">
        <f t="shared" ref="I19:I30" si="2">BO19 - IF(AE19&gt;1, H19*$B$7*100/(AG19*CC19), 0)</f>
        <v>368.75597242254241</v>
      </c>
      <c r="J19">
        <f t="shared" ref="J19:J30" si="3">((P19-G19/2)*I19-H19)/(P19+G19/2)</f>
        <v>315.13282718148463</v>
      </c>
      <c r="K19">
        <f t="shared" ref="K19:K30" si="4">J19*(BV19+BW19)/1000</f>
        <v>32.135040731576019</v>
      </c>
      <c r="L19">
        <f t="shared" ref="L19:L30" si="5">(BO19 - IF(AE19&gt;1, H19*$B$7*100/(AG19*CC19), 0))*(BV19+BW19)/1000</f>
        <v>37.60315388211184</v>
      </c>
      <c r="M19">
        <f t="shared" ref="M19:M30" si="6">2/((1/O19-1/N19)+SIGN(O19)*SQRT((1/O19-1/N19)*(1/O19-1/N19) + 4*$C$7/(($C$7+1)*($C$7+1))*(2*1/O19*1/N19-1/N19*1/N19)))</f>
        <v>0.92166119700813975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2.2940783977844497</v>
      </c>
      <c r="O19">
        <f t="shared" ref="O19:O30" si="8">G19*(1000-(1000*0.61365*EXP(17.502*S19/(240.97+S19))/(BV19+BW19)+BQ19)/2)/(1000*0.61365*EXP(17.502*S19/(240.97+S19))/(BV19+BW19)-BQ19)</f>
        <v>0.75557361628261366</v>
      </c>
      <c r="P19">
        <f t="shared" ref="P19:P30" si="9">1/(($C$7+1)/(M19/1.6)+1/(N19/1.37)) + $C$7/(($C$7+1)/(M19/1.6) + $C$7/(N19/1.37))</f>
        <v>0.48464450055230357</v>
      </c>
      <c r="Q19">
        <f t="shared" ref="Q19:Q30" si="10">(BK19*BM19)</f>
        <v>209.74694346509887</v>
      </c>
      <c r="R19">
        <f t="shared" ref="R19:R30" si="11">(BX19+(Q19+2*0.95*0.0000000567*(((BX19+$B$9)+273)^4-(BX19+273)^4)-44100*G19)/(1.84*29.3*N19+8*0.95*0.0000000567*(BX19+273)^3))</f>
        <v>27.33080959915285</v>
      </c>
      <c r="S19">
        <f t="shared" ref="S19:S30" si="12">($C$9*BY19+$D$9*BZ19+$E$9*R19)</f>
        <v>26.423300000000001</v>
      </c>
      <c r="T19">
        <f t="shared" ref="T19:T30" si="13">0.61365*EXP(17.502*S19/(240.97+S19))</f>
        <v>3.4597072664438104</v>
      </c>
      <c r="U19">
        <f t="shared" ref="U19:U30" si="14">(V19/W19*100)</f>
        <v>86.502920288495588</v>
      </c>
      <c r="V19">
        <f t="shared" ref="V19:V30" si="15">BQ19*(BV19+BW19)/1000</f>
        <v>3.0571608272402999</v>
      </c>
      <c r="W19">
        <f t="shared" ref="W19:W30" si="16">0.61365*EXP(17.502*BX19/(240.97+BX19))</f>
        <v>3.5341706581053836</v>
      </c>
      <c r="X19">
        <f t="shared" ref="X19:X30" si="17">(T19-BQ19*(BV19+BW19)/1000)</f>
        <v>0.40254643920351052</v>
      </c>
      <c r="Y19">
        <f t="shared" ref="Y19:Y30" si="18">(-G19*44100)</f>
        <v>-135.87830161152849</v>
      </c>
      <c r="Z19">
        <f t="shared" ref="Z19:Z30" si="19">2*29.3*N19*0.92*(BX19-S19)</f>
        <v>44.709725181159861</v>
      </c>
      <c r="AA19">
        <f t="shared" ref="AA19:AA30" si="20">2*0.95*0.0000000567*(((BX19+$B$9)+273)^4-(S19+273)^4)</f>
        <v>4.1893645192849132</v>
      </c>
      <c r="AB19">
        <f t="shared" ref="AB19:AB30" si="21">Q19+AA19+Y19+Z19</f>
        <v>122.76773155401514</v>
      </c>
      <c r="AC19">
        <v>21</v>
      </c>
      <c r="AD19">
        <v>4</v>
      </c>
      <c r="AE19">
        <f t="shared" ref="AE19:AE30" si="22">IF(AC19*$H$15&gt;=AG19,1,(AG19/(AG19-AC19*$H$15)))</f>
        <v>1.0007773144921239</v>
      </c>
      <c r="AF19">
        <f t="shared" ref="AF19:AF30" si="23">(AE19-1)*100</f>
        <v>7.7731449212392612E-2</v>
      </c>
      <c r="AG19">
        <f t="shared" ref="AG19:AG30" si="24">MAX(0,($B$15+$C$15*CC19)/(1+$D$15*CC19)*BV19/(BX19+273)*$E$15)</f>
        <v>54074.184431860194</v>
      </c>
      <c r="AH19" t="s">
        <v>360</v>
      </c>
      <c r="AI19">
        <v>10243.1</v>
      </c>
      <c r="AJ19">
        <v>703.44038461538503</v>
      </c>
      <c r="AK19">
        <v>3510.15</v>
      </c>
      <c r="AL19">
        <f t="shared" ref="AL19:AL30" si="25">AK19-AJ19</f>
        <v>2806.7096153846151</v>
      </c>
      <c r="AM19">
        <f t="shared" ref="AM19:AM30" si="26">AL19/AK19</f>
        <v>0.79959819819227529</v>
      </c>
      <c r="AN19">
        <v>-0.80065374135197698</v>
      </c>
      <c r="AO19" t="s">
        <v>366</v>
      </c>
      <c r="AP19">
        <v>10243.1</v>
      </c>
      <c r="AQ19">
        <v>1020.0288</v>
      </c>
      <c r="AR19">
        <v>1603.47</v>
      </c>
      <c r="AS19">
        <f t="shared" ref="AS19:AS30" si="27">1-AQ19/AR19</f>
        <v>0.36386162510056319</v>
      </c>
      <c r="AT19">
        <v>0.5</v>
      </c>
      <c r="AU19">
        <f t="shared" ref="AU19:AU30" si="28">BK19</f>
        <v>1093.2639001761206</v>
      </c>
      <c r="AV19">
        <f t="shared" ref="AV19:AV30" si="29">H19</f>
        <v>24.93458366129471</v>
      </c>
      <c r="AW19">
        <f t="shared" ref="AW19:AW30" si="30">AS19*AT19*AU19</f>
        <v>198.89838969093157</v>
      </c>
      <c r="AX19">
        <f t="shared" ref="AX19:AX30" si="31">BC19/AR19</f>
        <v>0.55413571816123786</v>
      </c>
      <c r="AY19">
        <f t="shared" ref="AY19:AY30" si="32">(AV19-AN19)/AU19</f>
        <v>2.3539821811093219E-2</v>
      </c>
      <c r="AZ19">
        <f t="shared" ref="AZ19:AZ30" si="33">(AK19-AR19)/AR19</f>
        <v>1.1890961477296114</v>
      </c>
      <c r="BA19" t="s">
        <v>367</v>
      </c>
      <c r="BB19">
        <v>714.93</v>
      </c>
      <c r="BC19">
        <f t="shared" ref="BC19:BC30" si="34">AR19-BB19</f>
        <v>888.54000000000008</v>
      </c>
      <c r="BD19">
        <f t="shared" ref="BD19:BD30" si="35">(AR19-AQ19)/(AR19-BB19)</f>
        <v>0.65662907691268813</v>
      </c>
      <c r="BE19">
        <f t="shared" ref="BE19:BE30" si="36">(AK19-AR19)/(AK19-BB19)</f>
        <v>0.68212162191169201</v>
      </c>
      <c r="BF19">
        <f t="shared" ref="BF19:BF30" si="37">(AR19-AQ19)/(AR19-AJ19)</f>
        <v>0.64824666880619763</v>
      </c>
      <c r="BG19">
        <f t="shared" ref="BG19:BG30" si="38">(AK19-AR19)/(AK19-AJ19)</f>
        <v>0.6793292720945483</v>
      </c>
      <c r="BH19">
        <f t="shared" ref="BH19:BH30" si="39">(BD19*BB19/AQ19)</f>
        <v>0.460226050438172</v>
      </c>
      <c r="BI19">
        <f t="shared" ref="BI19:BI30" si="40">(1-BH19)</f>
        <v>0.539773949561828</v>
      </c>
      <c r="BJ19">
        <f t="shared" ref="BJ19:BJ30" si="41">$B$13*CD19+$C$13*CE19+$F$13*CP19*(1-CS19)</f>
        <v>1300.07</v>
      </c>
      <c r="BK19">
        <f t="shared" ref="BK19:BK30" si="42">BJ19*BL19</f>
        <v>1093.2639001761206</v>
      </c>
      <c r="BL19">
        <f t="shared" ref="BL19:BL30" si="43">($B$13*$D$11+$C$13*$D$11+$F$13*((DC19+CU19)/MAX(DC19+CU19+DD19, 0.1)*$I$11+DD19/MAX(DC19+CU19+DD19, 0.1)*$J$11))/($B$13+$C$13+$F$13)</f>
        <v>0.84092695022277308</v>
      </c>
      <c r="BM19">
        <f t="shared" ref="BM19:BM30" si="44">($B$13*$K$11+$C$13*$K$11+$F$13*((DC19+CU19)/MAX(DC19+CU19+DD19, 0.1)*$P$11+DD19/MAX(DC19+CU19+DD19, 0.1)*$Q$11))/($B$13+$C$13+$F$13)</f>
        <v>0.19185390044554607</v>
      </c>
      <c r="BN19">
        <v>1599664128.0999999</v>
      </c>
      <c r="BO19">
        <v>368.75599999999997</v>
      </c>
      <c r="BP19">
        <v>400.01900000000001</v>
      </c>
      <c r="BQ19">
        <v>29.9801</v>
      </c>
      <c r="BR19">
        <v>26.3963</v>
      </c>
      <c r="BS19">
        <v>368.72699999999998</v>
      </c>
      <c r="BT19">
        <v>29.744800000000001</v>
      </c>
      <c r="BU19">
        <v>499.97899999999998</v>
      </c>
      <c r="BV19">
        <v>101.873</v>
      </c>
      <c r="BW19">
        <v>0.10000299999999999</v>
      </c>
      <c r="BX19">
        <v>26.784800000000001</v>
      </c>
      <c r="BY19">
        <v>26.423300000000001</v>
      </c>
      <c r="BZ19">
        <v>999.9</v>
      </c>
      <c r="CA19">
        <v>0</v>
      </c>
      <c r="CB19">
        <v>0</v>
      </c>
      <c r="CC19">
        <v>10032.5</v>
      </c>
      <c r="CD19">
        <v>0</v>
      </c>
      <c r="CE19">
        <v>9.6991899999999998</v>
      </c>
      <c r="CF19">
        <v>-31.263300000000001</v>
      </c>
      <c r="CG19">
        <v>380.15300000000002</v>
      </c>
      <c r="CH19">
        <v>410.86399999999998</v>
      </c>
      <c r="CI19">
        <v>3.5837300000000001</v>
      </c>
      <c r="CJ19">
        <v>400.01900000000001</v>
      </c>
      <c r="CK19">
        <v>26.3963</v>
      </c>
      <c r="CL19">
        <v>3.05416</v>
      </c>
      <c r="CM19">
        <v>2.6890700000000001</v>
      </c>
      <c r="CN19">
        <v>24.3261</v>
      </c>
      <c r="CO19">
        <v>22.218499999999999</v>
      </c>
      <c r="CP19">
        <v>1300.07</v>
      </c>
      <c r="CQ19">
        <v>0.96898499999999999</v>
      </c>
      <c r="CR19">
        <v>3.1014799999999999E-2</v>
      </c>
      <c r="CS19">
        <v>0</v>
      </c>
      <c r="CT19">
        <v>1020.17</v>
      </c>
      <c r="CU19">
        <v>4.9998100000000001</v>
      </c>
      <c r="CV19">
        <v>13516.5</v>
      </c>
      <c r="CW19">
        <v>10978</v>
      </c>
      <c r="CX19">
        <v>42.375</v>
      </c>
      <c r="CY19">
        <v>44.125</v>
      </c>
      <c r="CZ19">
        <v>43.436999999999998</v>
      </c>
      <c r="DA19">
        <v>43.436999999999998</v>
      </c>
      <c r="DB19">
        <v>44.311999999999998</v>
      </c>
      <c r="DC19">
        <v>1254.9000000000001</v>
      </c>
      <c r="DD19">
        <v>40.17</v>
      </c>
      <c r="DE19">
        <v>0</v>
      </c>
      <c r="DF19">
        <v>1148.7000000476801</v>
      </c>
      <c r="DG19">
        <v>0</v>
      </c>
      <c r="DH19">
        <v>1020.0288</v>
      </c>
      <c r="DI19">
        <v>-0.83769230567462205</v>
      </c>
      <c r="DJ19">
        <v>-17.069230721542599</v>
      </c>
      <c r="DK19">
        <v>13517.704</v>
      </c>
      <c r="DL19">
        <v>15</v>
      </c>
      <c r="DM19">
        <v>1599664082.0999999</v>
      </c>
      <c r="DN19" t="s">
        <v>368</v>
      </c>
      <c r="DO19">
        <v>1599664067.0999999</v>
      </c>
      <c r="DP19">
        <v>1599664082.0999999</v>
      </c>
      <c r="DQ19">
        <v>18</v>
      </c>
      <c r="DR19">
        <v>2.3E-2</v>
      </c>
      <c r="DS19">
        <v>3.7999999999999999E-2</v>
      </c>
      <c r="DT19">
        <v>2.9000000000000001E-2</v>
      </c>
      <c r="DU19">
        <v>0.23499999999999999</v>
      </c>
      <c r="DV19">
        <v>400</v>
      </c>
      <c r="DW19">
        <v>26</v>
      </c>
      <c r="DX19">
        <v>0.03</v>
      </c>
      <c r="DY19">
        <v>0.03</v>
      </c>
      <c r="DZ19">
        <v>400.00343902438999</v>
      </c>
      <c r="EA19">
        <v>7.2836236933503107E-2</v>
      </c>
      <c r="EB19">
        <v>1.6695331289107398E-2</v>
      </c>
      <c r="EC19">
        <v>1</v>
      </c>
      <c r="ED19">
        <v>368.89664516129</v>
      </c>
      <c r="EE19">
        <v>-1.0313225806456801</v>
      </c>
      <c r="EF19">
        <v>7.7168248688295402E-2</v>
      </c>
      <c r="EG19">
        <v>0</v>
      </c>
      <c r="EH19">
        <v>26.475780487804901</v>
      </c>
      <c r="EI19">
        <v>-0.4050585365853</v>
      </c>
      <c r="EJ19">
        <v>4.0197859544472803E-2</v>
      </c>
      <c r="EK19">
        <v>1</v>
      </c>
      <c r="EL19">
        <v>29.675946341463401</v>
      </c>
      <c r="EM19">
        <v>2.1198125435540698</v>
      </c>
      <c r="EN19">
        <v>0.21106579380819501</v>
      </c>
      <c r="EO19">
        <v>0</v>
      </c>
      <c r="EP19">
        <v>2</v>
      </c>
      <c r="EQ19">
        <v>4</v>
      </c>
      <c r="ER19" t="s">
        <v>369</v>
      </c>
      <c r="ES19">
        <v>2.9991400000000001</v>
      </c>
      <c r="ET19">
        <v>2.69421</v>
      </c>
      <c r="EU19">
        <v>9.5293199999999995E-2</v>
      </c>
      <c r="EV19">
        <v>0.101951</v>
      </c>
      <c r="EW19">
        <v>0.128471</v>
      </c>
      <c r="EX19">
        <v>0.117187</v>
      </c>
      <c r="EY19">
        <v>28543.599999999999</v>
      </c>
      <c r="EZ19">
        <v>32043.5</v>
      </c>
      <c r="FA19">
        <v>27565.5</v>
      </c>
      <c r="FB19">
        <v>30889.9</v>
      </c>
      <c r="FC19">
        <v>33678.6</v>
      </c>
      <c r="FD19">
        <v>37517.1</v>
      </c>
      <c r="FE19">
        <v>40716.9</v>
      </c>
      <c r="FF19">
        <v>45488.5</v>
      </c>
      <c r="FG19">
        <v>1.9604299999999999</v>
      </c>
      <c r="FH19">
        <v>1.99678</v>
      </c>
      <c r="FI19">
        <v>9.6976800000000002E-2</v>
      </c>
      <c r="FJ19">
        <v>0</v>
      </c>
      <c r="FK19">
        <v>24.8338</v>
      </c>
      <c r="FL19">
        <v>999.9</v>
      </c>
      <c r="FM19">
        <v>72.616</v>
      </c>
      <c r="FN19">
        <v>29.295999999999999</v>
      </c>
      <c r="FO19">
        <v>29.164200000000001</v>
      </c>
      <c r="FP19">
        <v>61.226399999999998</v>
      </c>
      <c r="FQ19">
        <v>35.532899999999998</v>
      </c>
      <c r="FR19">
        <v>1</v>
      </c>
      <c r="FS19">
        <v>-4.0513199999999999E-2</v>
      </c>
      <c r="FT19">
        <v>0.32258399999999998</v>
      </c>
      <c r="FU19">
        <v>20.200600000000001</v>
      </c>
      <c r="FV19">
        <v>5.2225299999999999</v>
      </c>
      <c r="FW19">
        <v>12.027900000000001</v>
      </c>
      <c r="FX19">
        <v>4.9597499999999997</v>
      </c>
      <c r="FY19">
        <v>3.3014999999999999</v>
      </c>
      <c r="FZ19">
        <v>9068.7000000000007</v>
      </c>
      <c r="GA19">
        <v>9999</v>
      </c>
      <c r="GB19">
        <v>999.9</v>
      </c>
      <c r="GC19">
        <v>9999</v>
      </c>
      <c r="GD19">
        <v>1.8800399999999999</v>
      </c>
      <c r="GE19">
        <v>1.87686</v>
      </c>
      <c r="GF19">
        <v>1.8791199999999999</v>
      </c>
      <c r="GG19">
        <v>1.87893</v>
      </c>
      <c r="GH19">
        <v>1.8803000000000001</v>
      </c>
      <c r="GI19">
        <v>1.8733200000000001</v>
      </c>
      <c r="GJ19">
        <v>1.8809499999999999</v>
      </c>
      <c r="GK19">
        <v>1.8749899999999999</v>
      </c>
      <c r="GL19">
        <v>5</v>
      </c>
      <c r="GM19">
        <v>0</v>
      </c>
      <c r="GN19">
        <v>0</v>
      </c>
      <c r="GO19">
        <v>0</v>
      </c>
      <c r="GP19" t="s">
        <v>361</v>
      </c>
      <c r="GQ19" t="s">
        <v>362</v>
      </c>
      <c r="GR19" t="s">
        <v>363</v>
      </c>
      <c r="GS19" t="s">
        <v>363</v>
      </c>
      <c r="GT19" t="s">
        <v>363</v>
      </c>
      <c r="GU19" t="s">
        <v>363</v>
      </c>
      <c r="GV19">
        <v>0</v>
      </c>
      <c r="GW19">
        <v>100</v>
      </c>
      <c r="GX19">
        <v>100</v>
      </c>
      <c r="GY19">
        <v>2.9000000000000001E-2</v>
      </c>
      <c r="GZ19">
        <v>0.23530000000000001</v>
      </c>
      <c r="HA19">
        <v>2.8949999999952101E-2</v>
      </c>
      <c r="HB19">
        <v>0</v>
      </c>
      <c r="HC19">
        <v>0</v>
      </c>
      <c r="HD19">
        <v>0</v>
      </c>
      <c r="HE19">
        <v>0.23529999999999501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1</v>
      </c>
      <c r="HN19">
        <v>0.8</v>
      </c>
      <c r="HO19">
        <v>2</v>
      </c>
      <c r="HP19">
        <v>496.87700000000001</v>
      </c>
      <c r="HQ19">
        <v>504.12</v>
      </c>
      <c r="HR19">
        <v>24.821200000000001</v>
      </c>
      <c r="HS19">
        <v>26.973400000000002</v>
      </c>
      <c r="HT19">
        <v>30.000900000000001</v>
      </c>
      <c r="HU19">
        <v>26.890799999999999</v>
      </c>
      <c r="HV19">
        <v>26.907599999999999</v>
      </c>
      <c r="HW19">
        <v>20.640799999999999</v>
      </c>
      <c r="HX19">
        <v>20.05</v>
      </c>
      <c r="HY19">
        <v>95.7</v>
      </c>
      <c r="HZ19">
        <v>24.831099999999999</v>
      </c>
      <c r="IA19">
        <v>400</v>
      </c>
      <c r="IB19">
        <v>0</v>
      </c>
      <c r="IC19">
        <v>104.83799999999999</v>
      </c>
      <c r="ID19">
        <v>101.592</v>
      </c>
    </row>
    <row r="20" spans="1:238" x14ac:dyDescent="0.35">
      <c r="A20">
        <v>3</v>
      </c>
      <c r="B20">
        <v>1599664248.5999999</v>
      </c>
      <c r="C20">
        <v>1269.5</v>
      </c>
      <c r="D20" t="s">
        <v>370</v>
      </c>
      <c r="E20" t="s">
        <v>371</v>
      </c>
      <c r="F20">
        <v>1599664248.5999999</v>
      </c>
      <c r="G20">
        <f t="shared" si="0"/>
        <v>3.0369954411458245E-3</v>
      </c>
      <c r="H20">
        <f t="shared" si="1"/>
        <v>24.280990133402792</v>
      </c>
      <c r="I20">
        <f t="shared" si="2"/>
        <v>369.57897318465052</v>
      </c>
      <c r="J20">
        <f t="shared" si="3"/>
        <v>318.56422159051937</v>
      </c>
      <c r="K20">
        <f t="shared" si="4"/>
        <v>32.486533014708399</v>
      </c>
      <c r="L20">
        <f t="shared" si="5"/>
        <v>37.688913883549858</v>
      </c>
      <c r="M20">
        <f t="shared" si="6"/>
        <v>0.94830906264461556</v>
      </c>
      <c r="N20">
        <f t="shared" si="7"/>
        <v>2.2951249977690584</v>
      </c>
      <c r="O20">
        <f t="shared" si="8"/>
        <v>0.77350765671751875</v>
      </c>
      <c r="P20">
        <f t="shared" si="9"/>
        <v>0.49644334657527101</v>
      </c>
      <c r="Q20">
        <f t="shared" si="10"/>
        <v>177.79906942184078</v>
      </c>
      <c r="R20">
        <f t="shared" si="11"/>
        <v>27.05383295758077</v>
      </c>
      <c r="S20">
        <f t="shared" si="12"/>
        <v>26.2605</v>
      </c>
      <c r="T20">
        <f t="shared" si="13"/>
        <v>3.4266228852908922</v>
      </c>
      <c r="U20">
        <f t="shared" si="14"/>
        <v>86.266106275994986</v>
      </c>
      <c r="V20">
        <f t="shared" si="15"/>
        <v>3.03892314616576</v>
      </c>
      <c r="W20">
        <f t="shared" si="16"/>
        <v>3.522731322129224</v>
      </c>
      <c r="X20">
        <f t="shared" si="17"/>
        <v>0.38769973912513223</v>
      </c>
      <c r="Y20">
        <f t="shared" si="18"/>
        <v>-133.93149895453087</v>
      </c>
      <c r="Z20">
        <f t="shared" si="19"/>
        <v>58.056358250367289</v>
      </c>
      <c r="AA20">
        <f t="shared" si="20"/>
        <v>5.4315537940297451</v>
      </c>
      <c r="AB20">
        <f t="shared" si="21"/>
        <v>107.35548251170695</v>
      </c>
      <c r="AC20">
        <v>22</v>
      </c>
      <c r="AD20">
        <v>4</v>
      </c>
      <c r="AE20">
        <f t="shared" si="22"/>
        <v>1.0008136797908962</v>
      </c>
      <c r="AF20">
        <f t="shared" si="23"/>
        <v>8.1367979089619347E-2</v>
      </c>
      <c r="AG20">
        <f t="shared" si="24"/>
        <v>54119.326058600105</v>
      </c>
      <c r="AH20" t="s">
        <v>360</v>
      </c>
      <c r="AI20">
        <v>10243.1</v>
      </c>
      <c r="AJ20">
        <v>703.44038461538503</v>
      </c>
      <c r="AK20">
        <v>3510.15</v>
      </c>
      <c r="AL20">
        <f t="shared" si="25"/>
        <v>2806.7096153846151</v>
      </c>
      <c r="AM20">
        <f t="shared" si="26"/>
        <v>0.79959819819227529</v>
      </c>
      <c r="AN20">
        <v>-0.80065374135197698</v>
      </c>
      <c r="AO20" t="s">
        <v>372</v>
      </c>
      <c r="AP20">
        <v>10244.200000000001</v>
      </c>
      <c r="AQ20">
        <v>1055.11461538462</v>
      </c>
      <c r="AR20">
        <v>1811.21</v>
      </c>
      <c r="AS20">
        <f t="shared" si="27"/>
        <v>0.41745318577932988</v>
      </c>
      <c r="AT20">
        <v>0.5</v>
      </c>
      <c r="AU20">
        <f t="shared" si="28"/>
        <v>925.30920020434303</v>
      </c>
      <c r="AV20">
        <f t="shared" si="29"/>
        <v>24.280990133402792</v>
      </c>
      <c r="AW20">
        <f t="shared" si="30"/>
        <v>193.13663672811339</v>
      </c>
      <c r="AX20">
        <f t="shared" si="31"/>
        <v>0.59601592305696194</v>
      </c>
      <c r="AY20">
        <f t="shared" si="32"/>
        <v>2.7106229862640292E-2</v>
      </c>
      <c r="AZ20">
        <f t="shared" si="33"/>
        <v>0.93801381396966665</v>
      </c>
      <c r="BA20" t="s">
        <v>373</v>
      </c>
      <c r="BB20">
        <v>731.7</v>
      </c>
      <c r="BC20">
        <f t="shared" si="34"/>
        <v>1079.51</v>
      </c>
      <c r="BD20">
        <f t="shared" si="35"/>
        <v>0.70040609592813408</v>
      </c>
      <c r="BE20">
        <f t="shared" si="36"/>
        <v>0.61147042415735398</v>
      </c>
      <c r="BF20">
        <f t="shared" si="37"/>
        <v>0.68253847561333003</v>
      </c>
      <c r="BG20">
        <f t="shared" si="38"/>
        <v>0.60531377763038985</v>
      </c>
      <c r="BH20">
        <f t="shared" si="39"/>
        <v>0.48571703293466301</v>
      </c>
      <c r="BI20">
        <f t="shared" si="40"/>
        <v>0.51428296706533705</v>
      </c>
      <c r="BJ20">
        <f t="shared" si="41"/>
        <v>1100.1500000000001</v>
      </c>
      <c r="BK20">
        <f t="shared" si="42"/>
        <v>925.30920020434303</v>
      </c>
      <c r="BL20">
        <f t="shared" si="43"/>
        <v>0.84107548989169023</v>
      </c>
      <c r="BM20">
        <f t="shared" si="44"/>
        <v>0.19215097978338058</v>
      </c>
      <c r="BN20">
        <v>1599664248.5999999</v>
      </c>
      <c r="BO20">
        <v>369.57900000000001</v>
      </c>
      <c r="BP20">
        <v>400.04</v>
      </c>
      <c r="BQ20">
        <v>29.799800000000001</v>
      </c>
      <c r="BR20">
        <v>26.2669</v>
      </c>
      <c r="BS20">
        <v>369.58300000000003</v>
      </c>
      <c r="BT20">
        <v>29.564499999999999</v>
      </c>
      <c r="BU20">
        <v>499.99</v>
      </c>
      <c r="BV20">
        <v>101.878</v>
      </c>
      <c r="BW20">
        <v>9.9971199999999996E-2</v>
      </c>
      <c r="BX20">
        <v>26.729700000000001</v>
      </c>
      <c r="BY20">
        <v>26.2605</v>
      </c>
      <c r="BZ20">
        <v>999.9</v>
      </c>
      <c r="CA20">
        <v>0</v>
      </c>
      <c r="CB20">
        <v>0</v>
      </c>
      <c r="CC20">
        <v>10038.799999999999</v>
      </c>
      <c r="CD20">
        <v>0</v>
      </c>
      <c r="CE20">
        <v>9.8100400000000008</v>
      </c>
      <c r="CF20">
        <v>-30.460799999999999</v>
      </c>
      <c r="CG20">
        <v>380.93099999999998</v>
      </c>
      <c r="CH20">
        <v>410.83199999999999</v>
      </c>
      <c r="CI20">
        <v>3.5328900000000001</v>
      </c>
      <c r="CJ20">
        <v>400.04</v>
      </c>
      <c r="CK20">
        <v>26.2669</v>
      </c>
      <c r="CL20">
        <v>3.03593</v>
      </c>
      <c r="CM20">
        <v>2.6760100000000002</v>
      </c>
      <c r="CN20">
        <v>24.226299999999998</v>
      </c>
      <c r="CO20">
        <v>22.138500000000001</v>
      </c>
      <c r="CP20">
        <v>1100.1500000000001</v>
      </c>
      <c r="CQ20">
        <v>0.96398899999999998</v>
      </c>
      <c r="CR20">
        <v>3.6010800000000003E-2</v>
      </c>
      <c r="CS20">
        <v>0</v>
      </c>
      <c r="CT20">
        <v>1056.52</v>
      </c>
      <c r="CU20">
        <v>4.9998100000000001</v>
      </c>
      <c r="CV20">
        <v>11849.4</v>
      </c>
      <c r="CW20">
        <v>9270.31</v>
      </c>
      <c r="CX20">
        <v>42.436999999999998</v>
      </c>
      <c r="CY20">
        <v>44.375</v>
      </c>
      <c r="CZ20">
        <v>43.561999999999998</v>
      </c>
      <c r="DA20">
        <v>43.561999999999998</v>
      </c>
      <c r="DB20">
        <v>44.436999999999998</v>
      </c>
      <c r="DC20">
        <v>1055.71</v>
      </c>
      <c r="DD20">
        <v>39.44</v>
      </c>
      <c r="DE20">
        <v>0</v>
      </c>
      <c r="DF20">
        <v>119.89999985694899</v>
      </c>
      <c r="DG20">
        <v>0</v>
      </c>
      <c r="DH20">
        <v>1055.11461538462</v>
      </c>
      <c r="DI20">
        <v>11.9541880453933</v>
      </c>
      <c r="DJ20">
        <v>127.921367775021</v>
      </c>
      <c r="DK20">
        <v>11831.9038461538</v>
      </c>
      <c r="DL20">
        <v>15</v>
      </c>
      <c r="DM20">
        <v>1599664212.0999999</v>
      </c>
      <c r="DN20" t="s">
        <v>374</v>
      </c>
      <c r="DO20">
        <v>1599664192.0999999</v>
      </c>
      <c r="DP20">
        <v>1599664082.0999999</v>
      </c>
      <c r="DQ20">
        <v>19</v>
      </c>
      <c r="DR20">
        <v>-3.2000000000000001E-2</v>
      </c>
      <c r="DS20">
        <v>3.7999999999999999E-2</v>
      </c>
      <c r="DT20">
        <v>-3.0000000000000001E-3</v>
      </c>
      <c r="DU20">
        <v>0.23499999999999999</v>
      </c>
      <c r="DV20">
        <v>400</v>
      </c>
      <c r="DW20">
        <v>26</v>
      </c>
      <c r="DX20">
        <v>0.03</v>
      </c>
      <c r="DY20">
        <v>0.03</v>
      </c>
      <c r="DZ20">
        <v>399.99363414634098</v>
      </c>
      <c r="EA20">
        <v>6.9177700349246696E-2</v>
      </c>
      <c r="EB20">
        <v>1.2992973894102099E-2</v>
      </c>
      <c r="EC20">
        <v>1</v>
      </c>
      <c r="ED20">
        <v>369.76819354838699</v>
      </c>
      <c r="EE20">
        <v>-1.4879516129041099</v>
      </c>
      <c r="EF20">
        <v>0.11127310759796</v>
      </c>
      <c r="EG20">
        <v>0</v>
      </c>
      <c r="EH20">
        <v>26.3544780487805</v>
      </c>
      <c r="EI20">
        <v>-0.474468292682929</v>
      </c>
      <c r="EJ20">
        <v>4.6897285335107501E-2</v>
      </c>
      <c r="EK20">
        <v>1</v>
      </c>
      <c r="EL20">
        <v>29.281441463414598</v>
      </c>
      <c r="EM20">
        <v>3.2959275261324499</v>
      </c>
      <c r="EN20">
        <v>0.32644132851664498</v>
      </c>
      <c r="EO20">
        <v>0</v>
      </c>
      <c r="EP20">
        <v>2</v>
      </c>
      <c r="EQ20">
        <v>4</v>
      </c>
      <c r="ER20" t="s">
        <v>369</v>
      </c>
      <c r="ES20">
        <v>2.9991400000000001</v>
      </c>
      <c r="ET20">
        <v>2.6941799999999998</v>
      </c>
      <c r="EU20">
        <v>9.5454800000000006E-2</v>
      </c>
      <c r="EV20">
        <v>0.10194</v>
      </c>
      <c r="EW20">
        <v>0.12792000000000001</v>
      </c>
      <c r="EX20">
        <v>0.116775</v>
      </c>
      <c r="EY20">
        <v>28535.8</v>
      </c>
      <c r="EZ20">
        <v>32039.599999999999</v>
      </c>
      <c r="FA20">
        <v>27563.200000000001</v>
      </c>
      <c r="FB20">
        <v>30886.1</v>
      </c>
      <c r="FC20">
        <v>33697.9</v>
      </c>
      <c r="FD20">
        <v>37530</v>
      </c>
      <c r="FE20">
        <v>40714.1</v>
      </c>
      <c r="FF20">
        <v>45483.1</v>
      </c>
      <c r="FG20">
        <v>1.9589000000000001</v>
      </c>
      <c r="FH20">
        <v>1.99505</v>
      </c>
      <c r="FI20">
        <v>8.6985499999999993E-2</v>
      </c>
      <c r="FJ20">
        <v>0</v>
      </c>
      <c r="FK20">
        <v>24.834599999999998</v>
      </c>
      <c r="FL20">
        <v>999.9</v>
      </c>
      <c r="FM20">
        <v>72.403000000000006</v>
      </c>
      <c r="FN20">
        <v>29.306000000000001</v>
      </c>
      <c r="FO20">
        <v>29.094200000000001</v>
      </c>
      <c r="FP20">
        <v>61.256399999999999</v>
      </c>
      <c r="FQ20">
        <v>35.448700000000002</v>
      </c>
      <c r="FR20">
        <v>1</v>
      </c>
      <c r="FS20">
        <v>-3.5134699999999998E-2</v>
      </c>
      <c r="FT20">
        <v>0.233987</v>
      </c>
      <c r="FU20">
        <v>20.202000000000002</v>
      </c>
      <c r="FV20">
        <v>5.2229799999999997</v>
      </c>
      <c r="FW20">
        <v>12.027900000000001</v>
      </c>
      <c r="FX20">
        <v>4.9597499999999997</v>
      </c>
      <c r="FY20">
        <v>3.30125</v>
      </c>
      <c r="FZ20">
        <v>9071.2000000000007</v>
      </c>
      <c r="GA20">
        <v>9999</v>
      </c>
      <c r="GB20">
        <v>999.9</v>
      </c>
      <c r="GC20">
        <v>9999</v>
      </c>
      <c r="GD20">
        <v>1.8800399999999999</v>
      </c>
      <c r="GE20">
        <v>1.8768800000000001</v>
      </c>
      <c r="GF20">
        <v>1.8791199999999999</v>
      </c>
      <c r="GG20">
        <v>1.8789400000000001</v>
      </c>
      <c r="GH20">
        <v>1.88028</v>
      </c>
      <c r="GI20">
        <v>1.8733200000000001</v>
      </c>
      <c r="GJ20">
        <v>1.8809499999999999</v>
      </c>
      <c r="GK20">
        <v>1.875</v>
      </c>
      <c r="GL20">
        <v>5</v>
      </c>
      <c r="GM20">
        <v>0</v>
      </c>
      <c r="GN20">
        <v>0</v>
      </c>
      <c r="GO20">
        <v>0</v>
      </c>
      <c r="GP20" t="s">
        <v>361</v>
      </c>
      <c r="GQ20" t="s">
        <v>362</v>
      </c>
      <c r="GR20" t="s">
        <v>363</v>
      </c>
      <c r="GS20" t="s">
        <v>363</v>
      </c>
      <c r="GT20" t="s">
        <v>363</v>
      </c>
      <c r="GU20" t="s">
        <v>363</v>
      </c>
      <c r="GV20">
        <v>0</v>
      </c>
      <c r="GW20">
        <v>100</v>
      </c>
      <c r="GX20">
        <v>100</v>
      </c>
      <c r="GY20">
        <v>-4.0000000000000001E-3</v>
      </c>
      <c r="GZ20">
        <v>0.23530000000000001</v>
      </c>
      <c r="HA20">
        <v>-3.3809523809509301E-3</v>
      </c>
      <c r="HB20">
        <v>0</v>
      </c>
      <c r="HC20">
        <v>0</v>
      </c>
      <c r="HD20">
        <v>0</v>
      </c>
      <c r="HE20">
        <v>0.23529999999999501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0.9</v>
      </c>
      <c r="HN20">
        <v>2.8</v>
      </c>
      <c r="HO20">
        <v>2</v>
      </c>
      <c r="HP20">
        <v>496.42500000000001</v>
      </c>
      <c r="HQ20">
        <v>503.59300000000002</v>
      </c>
      <c r="HR20">
        <v>24.7102</v>
      </c>
      <c r="HS20">
        <v>27.055599999999998</v>
      </c>
      <c r="HT20">
        <v>30.000800000000002</v>
      </c>
      <c r="HU20">
        <v>26.951799999999999</v>
      </c>
      <c r="HV20">
        <v>26.975300000000001</v>
      </c>
      <c r="HW20">
        <v>20.6465</v>
      </c>
      <c r="HX20">
        <v>20.05</v>
      </c>
      <c r="HY20">
        <v>95.7</v>
      </c>
      <c r="HZ20">
        <v>24.7424</v>
      </c>
      <c r="IA20">
        <v>400</v>
      </c>
      <c r="IB20">
        <v>0</v>
      </c>
      <c r="IC20">
        <v>104.83</v>
      </c>
      <c r="ID20">
        <v>101.58</v>
      </c>
    </row>
    <row r="21" spans="1:238" x14ac:dyDescent="0.35">
      <c r="A21">
        <v>4</v>
      </c>
      <c r="B21">
        <v>1599664309.5</v>
      </c>
      <c r="C21">
        <v>1330.4000000953699</v>
      </c>
      <c r="D21" t="s">
        <v>375</v>
      </c>
      <c r="E21" t="s">
        <v>376</v>
      </c>
      <c r="F21">
        <v>1599664309.5</v>
      </c>
      <c r="G21">
        <f t="shared" si="0"/>
        <v>3.4022066251634788E-3</v>
      </c>
      <c r="H21">
        <f t="shared" si="1"/>
        <v>23.125812263605265</v>
      </c>
      <c r="I21">
        <f t="shared" si="2"/>
        <v>370.74197432970226</v>
      </c>
      <c r="J21">
        <f t="shared" si="3"/>
        <v>328.77545147910485</v>
      </c>
      <c r="K21">
        <f t="shared" si="4"/>
        <v>33.527531618158605</v>
      </c>
      <c r="L21">
        <f t="shared" si="5"/>
        <v>37.807151387358445</v>
      </c>
      <c r="M21">
        <f t="shared" si="6"/>
        <v>1.1436368457912169</v>
      </c>
      <c r="N21">
        <f t="shared" si="7"/>
        <v>2.2914406175657636</v>
      </c>
      <c r="O21">
        <f t="shared" si="8"/>
        <v>0.89891679164814475</v>
      </c>
      <c r="P21">
        <f t="shared" si="9"/>
        <v>0.57940858623008751</v>
      </c>
      <c r="Q21">
        <f t="shared" si="10"/>
        <v>145.84203497133009</v>
      </c>
      <c r="R21">
        <f t="shared" si="11"/>
        <v>26.83235953479236</v>
      </c>
      <c r="S21">
        <f t="shared" si="12"/>
        <v>26.2578</v>
      </c>
      <c r="T21">
        <f t="shared" si="13"/>
        <v>3.4260765258569461</v>
      </c>
      <c r="U21">
        <f t="shared" si="14"/>
        <v>85.969206413564834</v>
      </c>
      <c r="V21">
        <f t="shared" si="15"/>
        <v>3.0523753275371996</v>
      </c>
      <c r="W21">
        <f t="shared" si="16"/>
        <v>3.5505449624059504</v>
      </c>
      <c r="X21">
        <f t="shared" si="17"/>
        <v>0.37370119831974646</v>
      </c>
      <c r="Y21">
        <f t="shared" si="18"/>
        <v>-150.03731216970942</v>
      </c>
      <c r="Z21">
        <f t="shared" si="19"/>
        <v>74.813490365338694</v>
      </c>
      <c r="AA21">
        <f t="shared" si="20"/>
        <v>7.0151512124856916</v>
      </c>
      <c r="AB21">
        <f t="shared" si="21"/>
        <v>77.633364379445069</v>
      </c>
      <c r="AC21">
        <v>21</v>
      </c>
      <c r="AD21">
        <v>4</v>
      </c>
      <c r="AE21">
        <f t="shared" si="22"/>
        <v>1.0007787911307888</v>
      </c>
      <c r="AF21">
        <f t="shared" si="23"/>
        <v>7.7879113078882511E-2</v>
      </c>
      <c r="AG21">
        <f t="shared" si="24"/>
        <v>53971.735893958306</v>
      </c>
      <c r="AH21" t="s">
        <v>377</v>
      </c>
      <c r="AI21" t="s">
        <v>377</v>
      </c>
      <c r="AJ21">
        <v>0</v>
      </c>
      <c r="AK21">
        <v>0</v>
      </c>
      <c r="AL21">
        <f t="shared" si="25"/>
        <v>0</v>
      </c>
      <c r="AM21" t="e">
        <f t="shared" si="26"/>
        <v>#DIV/0!</v>
      </c>
      <c r="AN21">
        <v>0</v>
      </c>
      <c r="AO21" t="s">
        <v>377</v>
      </c>
      <c r="AP21">
        <f>AVERAGE(AP20,AP22)</f>
        <v>10247.75</v>
      </c>
      <c r="AQ21">
        <f>AVERAGE(AQ20,AQ22)</f>
        <v>1097.0085076923101</v>
      </c>
      <c r="AR21">
        <f>AVERAGE(AR20,AR22)</f>
        <v>2144.0950000000003</v>
      </c>
      <c r="AS21">
        <f t="shared" si="27"/>
        <v>0.48835825479173733</v>
      </c>
      <c r="AT21">
        <v>0.5</v>
      </c>
      <c r="AU21">
        <f t="shared" si="28"/>
        <v>757.12458287569427</v>
      </c>
      <c r="AV21">
        <f t="shared" si="29"/>
        <v>23.125812263605265</v>
      </c>
      <c r="AW21">
        <f t="shared" si="30"/>
        <v>184.87401997654808</v>
      </c>
      <c r="AX21">
        <f t="shared" si="31"/>
        <v>1</v>
      </c>
      <c r="AY21">
        <f t="shared" si="32"/>
        <v>3.0544262842145876E-2</v>
      </c>
      <c r="AZ21">
        <f t="shared" si="33"/>
        <v>-1</v>
      </c>
      <c r="BA21" t="s">
        <v>377</v>
      </c>
      <c r="BB21">
        <v>0</v>
      </c>
      <c r="BC21">
        <f t="shared" si="34"/>
        <v>2144.0950000000003</v>
      </c>
      <c r="BD21">
        <f t="shared" si="35"/>
        <v>0.48835825479173733</v>
      </c>
      <c r="BE21" t="e">
        <f t="shared" si="36"/>
        <v>#DIV/0!</v>
      </c>
      <c r="BF21">
        <f t="shared" si="37"/>
        <v>0.48835825479173733</v>
      </c>
      <c r="BG21" t="e">
        <f t="shared" si="38"/>
        <v>#DIV/0!</v>
      </c>
      <c r="BH21">
        <f t="shared" si="39"/>
        <v>0</v>
      </c>
      <c r="BI21">
        <f t="shared" si="40"/>
        <v>1</v>
      </c>
      <c r="BJ21">
        <f t="shared" si="41"/>
        <v>899.93200000000002</v>
      </c>
      <c r="BK21">
        <f t="shared" si="42"/>
        <v>757.12458287569427</v>
      </c>
      <c r="BL21">
        <f t="shared" si="43"/>
        <v>0.84131310240739776</v>
      </c>
      <c r="BM21">
        <f t="shared" si="44"/>
        <v>0.1926262048147955</v>
      </c>
      <c r="BN21">
        <v>1599664309.5</v>
      </c>
      <c r="BO21">
        <v>370.74200000000002</v>
      </c>
      <c r="BP21">
        <v>399.983</v>
      </c>
      <c r="BQ21">
        <v>29.931999999999999</v>
      </c>
      <c r="BR21">
        <v>25.975000000000001</v>
      </c>
      <c r="BS21">
        <v>370.72300000000001</v>
      </c>
      <c r="BT21">
        <v>29.6967</v>
      </c>
      <c r="BU21">
        <v>500.03399999999999</v>
      </c>
      <c r="BV21">
        <v>101.877</v>
      </c>
      <c r="BW21">
        <v>9.99921E-2</v>
      </c>
      <c r="BX21">
        <v>26.863399999999999</v>
      </c>
      <c r="BY21">
        <v>26.2578</v>
      </c>
      <c r="BZ21">
        <v>999.9</v>
      </c>
      <c r="CA21">
        <v>0</v>
      </c>
      <c r="CB21">
        <v>0</v>
      </c>
      <c r="CC21">
        <v>10015</v>
      </c>
      <c r="CD21">
        <v>0</v>
      </c>
      <c r="CE21">
        <v>9.7546199999999992</v>
      </c>
      <c r="CF21">
        <v>-29.263100000000001</v>
      </c>
      <c r="CG21">
        <v>382.15899999999999</v>
      </c>
      <c r="CH21">
        <v>410.65</v>
      </c>
      <c r="CI21">
        <v>3.95702</v>
      </c>
      <c r="CJ21">
        <v>399.983</v>
      </c>
      <c r="CK21">
        <v>25.975000000000001</v>
      </c>
      <c r="CL21">
        <v>3.0493899999999998</v>
      </c>
      <c r="CM21">
        <v>2.6462599999999998</v>
      </c>
      <c r="CN21">
        <v>24.3001</v>
      </c>
      <c r="CO21">
        <v>21.955100000000002</v>
      </c>
      <c r="CP21">
        <v>899.93200000000002</v>
      </c>
      <c r="CQ21">
        <v>0.95598700000000003</v>
      </c>
      <c r="CR21">
        <v>4.4013400000000001E-2</v>
      </c>
      <c r="CS21">
        <v>0</v>
      </c>
      <c r="CT21">
        <v>1084.71</v>
      </c>
      <c r="CU21">
        <v>4.9998100000000001</v>
      </c>
      <c r="CV21">
        <v>9951.91</v>
      </c>
      <c r="CW21">
        <v>7558.51</v>
      </c>
      <c r="CX21">
        <v>42.436999999999998</v>
      </c>
      <c r="CY21">
        <v>44.436999999999998</v>
      </c>
      <c r="CZ21">
        <v>43.75</v>
      </c>
      <c r="DA21">
        <v>43.625</v>
      </c>
      <c r="DB21">
        <v>44.5</v>
      </c>
      <c r="DC21">
        <v>855.54</v>
      </c>
      <c r="DD21">
        <v>39.39</v>
      </c>
      <c r="DE21">
        <v>0</v>
      </c>
      <c r="DF21">
        <v>60.5</v>
      </c>
      <c r="DG21">
        <v>0</v>
      </c>
      <c r="DH21">
        <v>1080.9888000000001</v>
      </c>
      <c r="DI21">
        <v>34.766923030187797</v>
      </c>
      <c r="DJ21">
        <v>326.17307651677902</v>
      </c>
      <c r="DK21">
        <v>9914.8847999999998</v>
      </c>
      <c r="DL21">
        <v>15</v>
      </c>
      <c r="DM21">
        <v>1599664328</v>
      </c>
      <c r="DN21" t="s">
        <v>378</v>
      </c>
      <c r="DO21">
        <v>1599664328</v>
      </c>
      <c r="DP21">
        <v>1599664082.0999999</v>
      </c>
      <c r="DQ21">
        <v>20</v>
      </c>
      <c r="DR21">
        <v>2.3E-2</v>
      </c>
      <c r="DS21">
        <v>3.7999999999999999E-2</v>
      </c>
      <c r="DT21">
        <v>1.9E-2</v>
      </c>
      <c r="DU21">
        <v>0.23499999999999999</v>
      </c>
      <c r="DV21">
        <v>400</v>
      </c>
      <c r="DW21">
        <v>26</v>
      </c>
      <c r="DX21">
        <v>0.03</v>
      </c>
      <c r="DY21">
        <v>0.03</v>
      </c>
      <c r="DZ21">
        <v>400.00875609756099</v>
      </c>
      <c r="EA21">
        <v>-7.4738675957529199E-2</v>
      </c>
      <c r="EB21">
        <v>1.9365270004100401E-2</v>
      </c>
      <c r="EC21">
        <v>1</v>
      </c>
      <c r="ED21">
        <v>370.77470967741903</v>
      </c>
      <c r="EE21">
        <v>-0.36058064516105098</v>
      </c>
      <c r="EF21">
        <v>2.88770402696466E-2</v>
      </c>
      <c r="EG21">
        <v>1</v>
      </c>
      <c r="EH21">
        <v>25.998704878048802</v>
      </c>
      <c r="EI21">
        <v>-0.16466759581877599</v>
      </c>
      <c r="EJ21">
        <v>1.70205320947968E-2</v>
      </c>
      <c r="EK21">
        <v>1</v>
      </c>
      <c r="EL21">
        <v>30.013848780487798</v>
      </c>
      <c r="EM21">
        <v>-0.43723275261316302</v>
      </c>
      <c r="EN21">
        <v>4.3152741325188801E-2</v>
      </c>
      <c r="EO21">
        <v>1</v>
      </c>
      <c r="EP21">
        <v>4</v>
      </c>
      <c r="EQ21">
        <v>4</v>
      </c>
      <c r="ER21" t="s">
        <v>379</v>
      </c>
      <c r="ES21">
        <v>2.9992399999999999</v>
      </c>
      <c r="ET21">
        <v>2.6941999999999999</v>
      </c>
      <c r="EU21">
        <v>9.5682699999999996E-2</v>
      </c>
      <c r="EV21">
        <v>0.101923</v>
      </c>
      <c r="EW21">
        <v>0.12830900000000001</v>
      </c>
      <c r="EX21">
        <v>0.115871</v>
      </c>
      <c r="EY21">
        <v>28527.7</v>
      </c>
      <c r="EZ21">
        <v>32039.200000000001</v>
      </c>
      <c r="FA21">
        <v>27562.400000000001</v>
      </c>
      <c r="FB21">
        <v>30885.1</v>
      </c>
      <c r="FC21">
        <v>33682.199999999997</v>
      </c>
      <c r="FD21">
        <v>37567.5</v>
      </c>
      <c r="FE21">
        <v>40713.5</v>
      </c>
      <c r="FF21">
        <v>45481.9</v>
      </c>
      <c r="FG21">
        <v>1.9593799999999999</v>
      </c>
      <c r="FH21">
        <v>1.9942500000000001</v>
      </c>
      <c r="FI21">
        <v>8.4377800000000003E-2</v>
      </c>
      <c r="FJ21">
        <v>0</v>
      </c>
      <c r="FK21">
        <v>24.874700000000001</v>
      </c>
      <c r="FL21">
        <v>999.9</v>
      </c>
      <c r="FM21">
        <v>72.305000000000007</v>
      </c>
      <c r="FN21">
        <v>29.335999999999999</v>
      </c>
      <c r="FO21">
        <v>29.102399999999999</v>
      </c>
      <c r="FP21">
        <v>61.516399999999997</v>
      </c>
      <c r="FQ21">
        <v>35.328499999999998</v>
      </c>
      <c r="FR21">
        <v>1</v>
      </c>
      <c r="FS21">
        <v>-3.3374000000000001E-2</v>
      </c>
      <c r="FT21">
        <v>0.74209099999999995</v>
      </c>
      <c r="FU21">
        <v>20.201499999999999</v>
      </c>
      <c r="FV21">
        <v>5.2232799999999999</v>
      </c>
      <c r="FW21">
        <v>12.027900000000001</v>
      </c>
      <c r="FX21">
        <v>4.9600499999999998</v>
      </c>
      <c r="FY21">
        <v>3.3014299999999999</v>
      </c>
      <c r="FZ21">
        <v>9072.6</v>
      </c>
      <c r="GA21">
        <v>9999</v>
      </c>
      <c r="GB21">
        <v>999.9</v>
      </c>
      <c r="GC21">
        <v>9999</v>
      </c>
      <c r="GD21">
        <v>1.8800399999999999</v>
      </c>
      <c r="GE21">
        <v>1.87683</v>
      </c>
      <c r="GF21">
        <v>1.8791199999999999</v>
      </c>
      <c r="GG21">
        <v>1.87897</v>
      </c>
      <c r="GH21">
        <v>1.88029</v>
      </c>
      <c r="GI21">
        <v>1.8733200000000001</v>
      </c>
      <c r="GJ21">
        <v>1.8809199999999999</v>
      </c>
      <c r="GK21">
        <v>1.875</v>
      </c>
      <c r="GL21">
        <v>5</v>
      </c>
      <c r="GM21">
        <v>0</v>
      </c>
      <c r="GN21">
        <v>0</v>
      </c>
      <c r="GO21">
        <v>0</v>
      </c>
      <c r="GP21" t="s">
        <v>361</v>
      </c>
      <c r="GQ21" t="s">
        <v>362</v>
      </c>
      <c r="GR21" t="s">
        <v>363</v>
      </c>
      <c r="GS21" t="s">
        <v>363</v>
      </c>
      <c r="GT21" t="s">
        <v>363</v>
      </c>
      <c r="GU21" t="s">
        <v>363</v>
      </c>
      <c r="GV21">
        <v>0</v>
      </c>
      <c r="GW21">
        <v>100</v>
      </c>
      <c r="GX21">
        <v>100</v>
      </c>
      <c r="GY21">
        <v>1.9E-2</v>
      </c>
      <c r="GZ21">
        <v>0.23530000000000001</v>
      </c>
      <c r="HA21">
        <v>-3.3809523809509301E-3</v>
      </c>
      <c r="HB21">
        <v>0</v>
      </c>
      <c r="HC21">
        <v>0</v>
      </c>
      <c r="HD21">
        <v>0</v>
      </c>
      <c r="HE21">
        <v>0.23529999999999501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2</v>
      </c>
      <c r="HN21">
        <v>3.8</v>
      </c>
      <c r="HO21">
        <v>2</v>
      </c>
      <c r="HP21">
        <v>496.904</v>
      </c>
      <c r="HQ21">
        <v>503.14400000000001</v>
      </c>
      <c r="HR21">
        <v>24.875299999999999</v>
      </c>
      <c r="HS21">
        <v>27.0779</v>
      </c>
      <c r="HT21">
        <v>30.0001</v>
      </c>
      <c r="HU21">
        <v>26.969899999999999</v>
      </c>
      <c r="HV21">
        <v>26.984999999999999</v>
      </c>
      <c r="HW21">
        <v>20.643599999999999</v>
      </c>
      <c r="HX21">
        <v>20.05</v>
      </c>
      <c r="HY21">
        <v>95.7</v>
      </c>
      <c r="HZ21">
        <v>24.861899999999999</v>
      </c>
      <c r="IA21">
        <v>400</v>
      </c>
      <c r="IB21">
        <v>0</v>
      </c>
      <c r="IC21">
        <v>104.828</v>
      </c>
      <c r="ID21">
        <v>101.577</v>
      </c>
    </row>
    <row r="22" spans="1:238" x14ac:dyDescent="0.35">
      <c r="A22">
        <v>5</v>
      </c>
      <c r="B22">
        <v>1599664449</v>
      </c>
      <c r="C22">
        <v>1469.9000000953699</v>
      </c>
      <c r="D22" t="s">
        <v>380</v>
      </c>
      <c r="E22" t="s">
        <v>381</v>
      </c>
      <c r="F22">
        <v>1599664449</v>
      </c>
      <c r="G22">
        <f t="shared" si="0"/>
        <v>2.4615111880308908E-3</v>
      </c>
      <c r="H22">
        <f t="shared" si="1"/>
        <v>19.842857212788818</v>
      </c>
      <c r="I22">
        <f t="shared" si="2"/>
        <v>375.12997797778564</v>
      </c>
      <c r="J22">
        <f t="shared" si="3"/>
        <v>320.00563527832838</v>
      </c>
      <c r="K22">
        <f t="shared" si="4"/>
        <v>32.633595795489711</v>
      </c>
      <c r="L22">
        <f t="shared" si="5"/>
        <v>38.255076544044414</v>
      </c>
      <c r="M22">
        <f t="shared" si="6"/>
        <v>0.68540770984509602</v>
      </c>
      <c r="N22">
        <f t="shared" si="7"/>
        <v>2.2908694248569983</v>
      </c>
      <c r="O22">
        <f t="shared" si="8"/>
        <v>0.58870349118510179</v>
      </c>
      <c r="P22">
        <f t="shared" si="9"/>
        <v>0.37548564289015829</v>
      </c>
      <c r="Q22">
        <f t="shared" si="10"/>
        <v>113.97243032451615</v>
      </c>
      <c r="R22">
        <f t="shared" si="11"/>
        <v>26.630419054271698</v>
      </c>
      <c r="S22">
        <f t="shared" si="12"/>
        <v>25.9132</v>
      </c>
      <c r="T22">
        <f t="shared" si="13"/>
        <v>3.3569662558584756</v>
      </c>
      <c r="U22">
        <f t="shared" si="14"/>
        <v>84.252956742902512</v>
      </c>
      <c r="V22">
        <f t="shared" si="15"/>
        <v>2.9437432526823994</v>
      </c>
      <c r="W22">
        <f t="shared" si="16"/>
        <v>3.4939346540267038</v>
      </c>
      <c r="X22">
        <f t="shared" si="17"/>
        <v>0.41322300317607619</v>
      </c>
      <c r="Y22">
        <f t="shared" si="18"/>
        <v>-108.55264339216228</v>
      </c>
      <c r="Z22">
        <f t="shared" si="19"/>
        <v>83.625474132310075</v>
      </c>
      <c r="AA22">
        <f t="shared" si="20"/>
        <v>7.8191603103564171</v>
      </c>
      <c r="AB22">
        <f t="shared" si="21"/>
        <v>96.86442137502037</v>
      </c>
      <c r="AC22">
        <v>22</v>
      </c>
      <c r="AD22">
        <v>4</v>
      </c>
      <c r="AE22">
        <f t="shared" si="22"/>
        <v>1.0008154518897558</v>
      </c>
      <c r="AF22">
        <f t="shared" si="23"/>
        <v>8.1545188975584715E-2</v>
      </c>
      <c r="AG22">
        <f t="shared" si="24"/>
        <v>54001.812291257898</v>
      </c>
      <c r="AH22" t="s">
        <v>360</v>
      </c>
      <c r="AI22">
        <v>10243.1</v>
      </c>
      <c r="AJ22">
        <v>703.44038461538503</v>
      </c>
      <c r="AK22">
        <v>3510.15</v>
      </c>
      <c r="AL22">
        <f t="shared" si="25"/>
        <v>2806.7096153846151</v>
      </c>
      <c r="AM22">
        <f t="shared" si="26"/>
        <v>0.79959819819227529</v>
      </c>
      <c r="AN22">
        <v>-0.80065374135197698</v>
      </c>
      <c r="AO22" t="s">
        <v>382</v>
      </c>
      <c r="AP22">
        <v>10251.299999999999</v>
      </c>
      <c r="AQ22">
        <v>1138.9023999999999</v>
      </c>
      <c r="AR22">
        <v>2476.98</v>
      </c>
      <c r="AS22">
        <f t="shared" si="27"/>
        <v>0.54020524994146102</v>
      </c>
      <c r="AT22">
        <v>0.5</v>
      </c>
      <c r="AU22">
        <f t="shared" si="28"/>
        <v>589.32913389642738</v>
      </c>
      <c r="AV22">
        <f t="shared" si="29"/>
        <v>19.842857212788818</v>
      </c>
      <c r="AW22">
        <f t="shared" si="30"/>
        <v>159.17934603715216</v>
      </c>
      <c r="AX22">
        <f t="shared" si="31"/>
        <v>0.68210078401924934</v>
      </c>
      <c r="AY22">
        <f t="shared" si="32"/>
        <v>3.5028831542152847E-2</v>
      </c>
      <c r="AZ22">
        <f t="shared" si="33"/>
        <v>0.41710873725262215</v>
      </c>
      <c r="BA22" t="s">
        <v>383</v>
      </c>
      <c r="BB22">
        <v>787.43</v>
      </c>
      <c r="BC22">
        <f t="shared" si="34"/>
        <v>1689.5500000000002</v>
      </c>
      <c r="BD22">
        <f t="shared" si="35"/>
        <v>0.79197277381551301</v>
      </c>
      <c r="BE22">
        <f t="shared" si="36"/>
        <v>0.37946244931539047</v>
      </c>
      <c r="BF22">
        <f t="shared" si="37"/>
        <v>0.75446727459190177</v>
      </c>
      <c r="BG22">
        <f t="shared" si="38"/>
        <v>0.36810719368217237</v>
      </c>
      <c r="BH22">
        <f t="shared" si="39"/>
        <v>0.54756502513784266</v>
      </c>
      <c r="BI22">
        <f t="shared" si="40"/>
        <v>0.45243497486215734</v>
      </c>
      <c r="BJ22">
        <f t="shared" si="41"/>
        <v>700.16800000000001</v>
      </c>
      <c r="BK22">
        <f t="shared" si="42"/>
        <v>589.32913389642738</v>
      </c>
      <c r="BL22">
        <f t="shared" si="43"/>
        <v>0.84169675548786493</v>
      </c>
      <c r="BM22">
        <f t="shared" si="44"/>
        <v>0.19339351097572996</v>
      </c>
      <c r="BN22">
        <v>1599664449</v>
      </c>
      <c r="BO22">
        <v>375.13</v>
      </c>
      <c r="BP22">
        <v>400.02800000000002</v>
      </c>
      <c r="BQ22">
        <v>28.866399999999999</v>
      </c>
      <c r="BR22">
        <v>26.000499999999999</v>
      </c>
      <c r="BS22">
        <v>375.11</v>
      </c>
      <c r="BT22">
        <v>28.65</v>
      </c>
      <c r="BU22">
        <v>500.04199999999997</v>
      </c>
      <c r="BV22">
        <v>101.878</v>
      </c>
      <c r="BW22">
        <v>0.100191</v>
      </c>
      <c r="BX22">
        <v>26.590299999999999</v>
      </c>
      <c r="BY22">
        <v>25.9132</v>
      </c>
      <c r="BZ22">
        <v>999.9</v>
      </c>
      <c r="CA22">
        <v>0</v>
      </c>
      <c r="CB22">
        <v>0</v>
      </c>
      <c r="CC22">
        <v>10011.200000000001</v>
      </c>
      <c r="CD22">
        <v>0</v>
      </c>
      <c r="CE22">
        <v>9.9763099999999998</v>
      </c>
      <c r="CF22">
        <v>-24.8979</v>
      </c>
      <c r="CG22">
        <v>386.28100000000001</v>
      </c>
      <c r="CH22">
        <v>410.70699999999999</v>
      </c>
      <c r="CI22">
        <v>2.8658800000000002</v>
      </c>
      <c r="CJ22">
        <v>400.02800000000002</v>
      </c>
      <c r="CK22">
        <v>26.000499999999999</v>
      </c>
      <c r="CL22">
        <v>2.9408500000000002</v>
      </c>
      <c r="CM22">
        <v>2.6488800000000001</v>
      </c>
      <c r="CN22">
        <v>23.6967</v>
      </c>
      <c r="CO22">
        <v>21.971399999999999</v>
      </c>
      <c r="CP22">
        <v>700.16800000000001</v>
      </c>
      <c r="CQ22">
        <v>0.94302799999999998</v>
      </c>
      <c r="CR22">
        <v>5.6971599999999997E-2</v>
      </c>
      <c r="CS22">
        <v>0</v>
      </c>
      <c r="CT22">
        <v>1135.43</v>
      </c>
      <c r="CU22">
        <v>4.9998100000000001</v>
      </c>
      <c r="CV22">
        <v>8087.33</v>
      </c>
      <c r="CW22">
        <v>5849.97</v>
      </c>
      <c r="CX22">
        <v>42.061999999999998</v>
      </c>
      <c r="CY22">
        <v>44.436999999999998</v>
      </c>
      <c r="CZ22">
        <v>43.561999999999998</v>
      </c>
      <c r="DA22">
        <v>43.686999999999998</v>
      </c>
      <c r="DB22">
        <v>44.25</v>
      </c>
      <c r="DC22">
        <v>655.56</v>
      </c>
      <c r="DD22">
        <v>39.6</v>
      </c>
      <c r="DE22">
        <v>0</v>
      </c>
      <c r="DF22">
        <v>199.700000047684</v>
      </c>
      <c r="DG22">
        <v>0</v>
      </c>
      <c r="DH22">
        <v>1138.9023999999999</v>
      </c>
      <c r="DI22">
        <v>-54.293076921732997</v>
      </c>
      <c r="DJ22">
        <v>-369.65692318431599</v>
      </c>
      <c r="DK22">
        <v>8109.8332</v>
      </c>
      <c r="DL22">
        <v>15</v>
      </c>
      <c r="DM22">
        <v>1599664391</v>
      </c>
      <c r="DN22" t="s">
        <v>384</v>
      </c>
      <c r="DO22">
        <v>1599664384</v>
      </c>
      <c r="DP22">
        <v>1599664391</v>
      </c>
      <c r="DQ22">
        <v>21</v>
      </c>
      <c r="DR22">
        <v>1E-3</v>
      </c>
      <c r="DS22">
        <v>-1.9E-2</v>
      </c>
      <c r="DT22">
        <v>2.1000000000000001E-2</v>
      </c>
      <c r="DU22">
        <v>0.216</v>
      </c>
      <c r="DV22">
        <v>400</v>
      </c>
      <c r="DW22">
        <v>26</v>
      </c>
      <c r="DX22">
        <v>0.03</v>
      </c>
      <c r="DY22">
        <v>0.02</v>
      </c>
      <c r="DZ22">
        <v>402.385317073171</v>
      </c>
      <c r="EA22">
        <v>-28.0664111498265</v>
      </c>
      <c r="EB22">
        <v>3.3331407252899701</v>
      </c>
      <c r="EC22">
        <v>0</v>
      </c>
      <c r="ED22">
        <v>383.21422580645202</v>
      </c>
      <c r="EE22">
        <v>-85.706467741936194</v>
      </c>
      <c r="EF22">
        <v>6.6321501145978203</v>
      </c>
      <c r="EG22">
        <v>0</v>
      </c>
      <c r="EH22">
        <v>26.0470878048781</v>
      </c>
      <c r="EI22">
        <v>-0.27182299651564101</v>
      </c>
      <c r="EJ22">
        <v>2.6989972800409202E-2</v>
      </c>
      <c r="EK22">
        <v>1</v>
      </c>
      <c r="EL22">
        <v>28.7898975609756</v>
      </c>
      <c r="EM22">
        <v>0.44735121951227502</v>
      </c>
      <c r="EN22">
        <v>4.4127998345195901E-2</v>
      </c>
      <c r="EO22">
        <v>1</v>
      </c>
      <c r="EP22">
        <v>2</v>
      </c>
      <c r="EQ22">
        <v>4</v>
      </c>
      <c r="ER22" t="s">
        <v>369</v>
      </c>
      <c r="ES22">
        <v>2.99926</v>
      </c>
      <c r="ET22">
        <v>2.6943999999999999</v>
      </c>
      <c r="EU22">
        <v>9.6557199999999996E-2</v>
      </c>
      <c r="EV22">
        <v>0.101927</v>
      </c>
      <c r="EW22">
        <v>0.12515200000000001</v>
      </c>
      <c r="EX22">
        <v>0.11594500000000001</v>
      </c>
      <c r="EY22">
        <v>28501</v>
      </c>
      <c r="EZ22">
        <v>32038.400000000001</v>
      </c>
      <c r="FA22">
        <v>27563.3</v>
      </c>
      <c r="FB22">
        <v>30884.6</v>
      </c>
      <c r="FC22">
        <v>33807.199999999997</v>
      </c>
      <c r="FD22">
        <v>37564.1</v>
      </c>
      <c r="FE22">
        <v>40715.599999999999</v>
      </c>
      <c r="FF22">
        <v>45481.599999999999</v>
      </c>
      <c r="FG22">
        <v>1.9574499999999999</v>
      </c>
      <c r="FH22">
        <v>1.9936700000000001</v>
      </c>
      <c r="FI22">
        <v>6.3460299999999997E-2</v>
      </c>
      <c r="FJ22">
        <v>0</v>
      </c>
      <c r="FK22">
        <v>24.872599999999998</v>
      </c>
      <c r="FL22">
        <v>999.9</v>
      </c>
      <c r="FM22">
        <v>70.260000000000005</v>
      </c>
      <c r="FN22">
        <v>29.366</v>
      </c>
      <c r="FO22">
        <v>28.3307</v>
      </c>
      <c r="FP22">
        <v>61.9465</v>
      </c>
      <c r="FQ22">
        <v>35.360599999999998</v>
      </c>
      <c r="FR22">
        <v>1</v>
      </c>
      <c r="FS22">
        <v>-3.3269800000000002E-2</v>
      </c>
      <c r="FT22">
        <v>1.0197099999999999</v>
      </c>
      <c r="FU22">
        <v>20.2014</v>
      </c>
      <c r="FV22">
        <v>5.2250800000000002</v>
      </c>
      <c r="FW22">
        <v>12.027900000000001</v>
      </c>
      <c r="FX22">
        <v>4.9602500000000003</v>
      </c>
      <c r="FY22">
        <v>3.3014800000000002</v>
      </c>
      <c r="FZ22">
        <v>9075.4</v>
      </c>
      <c r="GA22">
        <v>9999</v>
      </c>
      <c r="GB22">
        <v>999.9</v>
      </c>
      <c r="GC22">
        <v>9999</v>
      </c>
      <c r="GD22">
        <v>1.8800399999999999</v>
      </c>
      <c r="GE22">
        <v>1.87687</v>
      </c>
      <c r="GF22">
        <v>1.8791199999999999</v>
      </c>
      <c r="GG22">
        <v>1.8789400000000001</v>
      </c>
      <c r="GH22">
        <v>1.8802700000000001</v>
      </c>
      <c r="GI22">
        <v>1.8733200000000001</v>
      </c>
      <c r="GJ22">
        <v>1.88093</v>
      </c>
      <c r="GK22">
        <v>1.875</v>
      </c>
      <c r="GL22">
        <v>5</v>
      </c>
      <c r="GM22">
        <v>0</v>
      </c>
      <c r="GN22">
        <v>0</v>
      </c>
      <c r="GO22">
        <v>0</v>
      </c>
      <c r="GP22" t="s">
        <v>361</v>
      </c>
      <c r="GQ22" t="s">
        <v>362</v>
      </c>
      <c r="GR22" t="s">
        <v>363</v>
      </c>
      <c r="GS22" t="s">
        <v>363</v>
      </c>
      <c r="GT22" t="s">
        <v>363</v>
      </c>
      <c r="GU22" t="s">
        <v>363</v>
      </c>
      <c r="GV22">
        <v>0</v>
      </c>
      <c r="GW22">
        <v>100</v>
      </c>
      <c r="GX22">
        <v>100</v>
      </c>
      <c r="GY22">
        <v>0.02</v>
      </c>
      <c r="GZ22">
        <v>0.21640000000000001</v>
      </c>
      <c r="HA22">
        <v>2.0649999999989201E-2</v>
      </c>
      <c r="HB22">
        <v>0</v>
      </c>
      <c r="HC22">
        <v>0</v>
      </c>
      <c r="HD22">
        <v>0</v>
      </c>
      <c r="HE22">
        <v>0.216390000000001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1.1000000000000001</v>
      </c>
      <c r="HN22">
        <v>1</v>
      </c>
      <c r="HO22">
        <v>2</v>
      </c>
      <c r="HP22">
        <v>495.83800000000002</v>
      </c>
      <c r="HQ22">
        <v>502.96699999999998</v>
      </c>
      <c r="HR22">
        <v>24.1905</v>
      </c>
      <c r="HS22">
        <v>27.093599999999999</v>
      </c>
      <c r="HT22">
        <v>30.0001</v>
      </c>
      <c r="HU22">
        <v>26.992599999999999</v>
      </c>
      <c r="HV22">
        <v>27.007300000000001</v>
      </c>
      <c r="HW22">
        <v>20.650300000000001</v>
      </c>
      <c r="HX22">
        <v>20.05</v>
      </c>
      <c r="HY22">
        <v>95.7</v>
      </c>
      <c r="HZ22">
        <v>24.202999999999999</v>
      </c>
      <c r="IA22">
        <v>400</v>
      </c>
      <c r="IB22">
        <v>0</v>
      </c>
      <c r="IC22">
        <v>104.833</v>
      </c>
      <c r="ID22">
        <v>101.57599999999999</v>
      </c>
    </row>
    <row r="23" spans="1:238" x14ac:dyDescent="0.35">
      <c r="A23">
        <v>6</v>
      </c>
      <c r="B23">
        <v>1599664569.5</v>
      </c>
      <c r="C23">
        <v>1590.4000000953699</v>
      </c>
      <c r="D23" t="s">
        <v>385</v>
      </c>
      <c r="E23" t="s">
        <v>386</v>
      </c>
      <c r="F23">
        <v>1599664569.5</v>
      </c>
      <c r="G23">
        <f t="shared" si="0"/>
        <v>2.3012622007153906E-3</v>
      </c>
      <c r="H23">
        <f t="shared" si="1"/>
        <v>18.559146709819053</v>
      </c>
      <c r="I23">
        <f t="shared" si="2"/>
        <v>376.73997933209125</v>
      </c>
      <c r="J23">
        <f t="shared" si="3"/>
        <v>323.39809260004347</v>
      </c>
      <c r="K23">
        <f t="shared" si="4"/>
        <v>32.980172410346434</v>
      </c>
      <c r="L23">
        <f t="shared" si="5"/>
        <v>38.419983780204433</v>
      </c>
      <c r="M23">
        <f t="shared" si="6"/>
        <v>0.65974761571628138</v>
      </c>
      <c r="N23">
        <f t="shared" si="7"/>
        <v>2.2876258390379784</v>
      </c>
      <c r="O23">
        <f t="shared" si="8"/>
        <v>0.56953302337683009</v>
      </c>
      <c r="P23">
        <f t="shared" si="9"/>
        <v>0.36303079130296856</v>
      </c>
      <c r="Q23">
        <f t="shared" si="10"/>
        <v>90.028786611325913</v>
      </c>
      <c r="R23">
        <f t="shared" si="11"/>
        <v>26.289266720457654</v>
      </c>
      <c r="S23">
        <f t="shared" si="12"/>
        <v>25.6492</v>
      </c>
      <c r="T23">
        <f t="shared" si="13"/>
        <v>3.3048473193480596</v>
      </c>
      <c r="U23">
        <f t="shared" si="14"/>
        <v>84.219839609377587</v>
      </c>
      <c r="V23">
        <f t="shared" si="15"/>
        <v>2.9053316928335997</v>
      </c>
      <c r="W23">
        <f t="shared" si="16"/>
        <v>3.4496998644368126</v>
      </c>
      <c r="X23">
        <f t="shared" si="17"/>
        <v>0.39951562651445993</v>
      </c>
      <c r="Y23">
        <f t="shared" si="18"/>
        <v>-101.48566305154873</v>
      </c>
      <c r="Z23">
        <f t="shared" si="19"/>
        <v>89.414601069805983</v>
      </c>
      <c r="AA23">
        <f t="shared" si="20"/>
        <v>8.3521799435023834</v>
      </c>
      <c r="AB23">
        <f t="shared" si="21"/>
        <v>86.309904573085547</v>
      </c>
      <c r="AC23">
        <v>23</v>
      </c>
      <c r="AD23">
        <v>5</v>
      </c>
      <c r="AE23">
        <f t="shared" si="22"/>
        <v>1.0008536526221943</v>
      </c>
      <c r="AF23">
        <f t="shared" si="23"/>
        <v>8.5365262219427862E-2</v>
      </c>
      <c r="AG23">
        <f t="shared" si="24"/>
        <v>53932.087623985033</v>
      </c>
      <c r="AH23" t="s">
        <v>360</v>
      </c>
      <c r="AI23">
        <v>10243.1</v>
      </c>
      <c r="AJ23">
        <v>703.44038461538503</v>
      </c>
      <c r="AK23">
        <v>3510.15</v>
      </c>
      <c r="AL23">
        <f t="shared" si="25"/>
        <v>2806.7096153846151</v>
      </c>
      <c r="AM23">
        <f t="shared" si="26"/>
        <v>0.79959819819227529</v>
      </c>
      <c r="AN23">
        <v>-0.80065374135197698</v>
      </c>
      <c r="AO23" t="s">
        <v>387</v>
      </c>
      <c r="AP23">
        <v>10254.4</v>
      </c>
      <c r="AQ23">
        <v>1127.0880769230801</v>
      </c>
      <c r="AR23">
        <v>2768.86</v>
      </c>
      <c r="AS23">
        <f t="shared" si="27"/>
        <v>0.59294147160814203</v>
      </c>
      <c r="AT23">
        <v>0.5</v>
      </c>
      <c r="AU23">
        <f t="shared" si="28"/>
        <v>463.25638956468879</v>
      </c>
      <c r="AV23">
        <f t="shared" si="29"/>
        <v>18.559146709819053</v>
      </c>
      <c r="AW23">
        <f t="shared" si="30"/>
        <v>137.34196268018064</v>
      </c>
      <c r="AX23">
        <f t="shared" si="31"/>
        <v>0.7061714929610019</v>
      </c>
      <c r="AY23">
        <f t="shared" si="32"/>
        <v>4.1790681979287932E-2</v>
      </c>
      <c r="AZ23">
        <f t="shared" si="33"/>
        <v>0.26772390081116415</v>
      </c>
      <c r="BA23" t="s">
        <v>388</v>
      </c>
      <c r="BB23">
        <v>813.57</v>
      </c>
      <c r="BC23">
        <f t="shared" si="34"/>
        <v>1955.29</v>
      </c>
      <c r="BD23">
        <f t="shared" si="35"/>
        <v>0.83965648219799627</v>
      </c>
      <c r="BE23">
        <f t="shared" si="36"/>
        <v>0.27490005859273597</v>
      </c>
      <c r="BF23">
        <f t="shared" si="37"/>
        <v>0.79488541255632217</v>
      </c>
      <c r="BG23">
        <f t="shared" si="38"/>
        <v>0.26411353562788076</v>
      </c>
      <c r="BH23">
        <f t="shared" si="39"/>
        <v>0.60609222846782396</v>
      </c>
      <c r="BI23">
        <f t="shared" si="40"/>
        <v>0.39390777153217604</v>
      </c>
      <c r="BJ23">
        <f t="shared" si="41"/>
        <v>550.07500000000005</v>
      </c>
      <c r="BK23">
        <f t="shared" si="42"/>
        <v>463.25638956468879</v>
      </c>
      <c r="BL23">
        <f t="shared" si="43"/>
        <v>0.84216950336715679</v>
      </c>
      <c r="BM23">
        <f t="shared" si="44"/>
        <v>0.1943390067343137</v>
      </c>
      <c r="BN23">
        <v>1599664569.5</v>
      </c>
      <c r="BO23">
        <v>376.74</v>
      </c>
      <c r="BP23">
        <v>400.029</v>
      </c>
      <c r="BQ23">
        <v>28.4892</v>
      </c>
      <c r="BR23">
        <v>25.809100000000001</v>
      </c>
      <c r="BS23">
        <v>376.74299999999999</v>
      </c>
      <c r="BT23">
        <v>28.284099999999999</v>
      </c>
      <c r="BU23">
        <v>500.072</v>
      </c>
      <c r="BV23">
        <v>101.88</v>
      </c>
      <c r="BW23">
        <v>0.100108</v>
      </c>
      <c r="BX23">
        <v>26.374199999999998</v>
      </c>
      <c r="BY23">
        <v>25.6492</v>
      </c>
      <c r="BZ23">
        <v>999.9</v>
      </c>
      <c r="CA23">
        <v>0</v>
      </c>
      <c r="CB23">
        <v>0</v>
      </c>
      <c r="CC23">
        <v>9990</v>
      </c>
      <c r="CD23">
        <v>0</v>
      </c>
      <c r="CE23">
        <v>9.8793199999999999</v>
      </c>
      <c r="CF23">
        <v>-23.288499999999999</v>
      </c>
      <c r="CG23">
        <v>387.78800000000001</v>
      </c>
      <c r="CH23">
        <v>410.62700000000001</v>
      </c>
      <c r="CI23">
        <v>2.68011</v>
      </c>
      <c r="CJ23">
        <v>400.029</v>
      </c>
      <c r="CK23">
        <v>25.809100000000001</v>
      </c>
      <c r="CL23">
        <v>2.9024800000000002</v>
      </c>
      <c r="CM23">
        <v>2.6294400000000002</v>
      </c>
      <c r="CN23">
        <v>23.4788</v>
      </c>
      <c r="CO23">
        <v>21.8507</v>
      </c>
      <c r="CP23">
        <v>550.07500000000005</v>
      </c>
      <c r="CQ23">
        <v>0.92702099999999998</v>
      </c>
      <c r="CR23">
        <v>7.29794E-2</v>
      </c>
      <c r="CS23">
        <v>0</v>
      </c>
      <c r="CT23">
        <v>1126.99</v>
      </c>
      <c r="CU23">
        <v>4.9998100000000001</v>
      </c>
      <c r="CV23">
        <v>6302.69</v>
      </c>
      <c r="CW23">
        <v>4566.22</v>
      </c>
      <c r="CX23">
        <v>41.75</v>
      </c>
      <c r="CY23">
        <v>44.375</v>
      </c>
      <c r="CZ23">
        <v>43.375</v>
      </c>
      <c r="DA23">
        <v>43.686999999999998</v>
      </c>
      <c r="DB23">
        <v>44.125</v>
      </c>
      <c r="DC23">
        <v>505.3</v>
      </c>
      <c r="DD23">
        <v>39.78</v>
      </c>
      <c r="DE23">
        <v>0</v>
      </c>
      <c r="DF23">
        <v>119.90000009536701</v>
      </c>
      <c r="DG23">
        <v>0</v>
      </c>
      <c r="DH23">
        <v>1127.0880769230801</v>
      </c>
      <c r="DI23">
        <v>-9.4505982781875701</v>
      </c>
      <c r="DJ23">
        <v>-47.571623987660303</v>
      </c>
      <c r="DK23">
        <v>6302.5873076923099</v>
      </c>
      <c r="DL23">
        <v>15</v>
      </c>
      <c r="DM23">
        <v>1599664506.5</v>
      </c>
      <c r="DN23" t="s">
        <v>389</v>
      </c>
      <c r="DO23">
        <v>1599664504</v>
      </c>
      <c r="DP23">
        <v>1599664506.5</v>
      </c>
      <c r="DQ23">
        <v>22</v>
      </c>
      <c r="DR23">
        <v>-2.3E-2</v>
      </c>
      <c r="DS23">
        <v>-1.0999999999999999E-2</v>
      </c>
      <c r="DT23">
        <v>-2E-3</v>
      </c>
      <c r="DU23">
        <v>0.20499999999999999</v>
      </c>
      <c r="DV23">
        <v>400</v>
      </c>
      <c r="DW23">
        <v>26</v>
      </c>
      <c r="DX23">
        <v>0.06</v>
      </c>
      <c r="DY23">
        <v>0.03</v>
      </c>
      <c r="DZ23">
        <v>400.508609756098</v>
      </c>
      <c r="EA23">
        <v>-5.9671777003475199</v>
      </c>
      <c r="EB23">
        <v>0.72063332166578198</v>
      </c>
      <c r="EC23">
        <v>0</v>
      </c>
      <c r="ED23">
        <v>380.309129032258</v>
      </c>
      <c r="EE23">
        <v>-39.487935483871198</v>
      </c>
      <c r="EF23">
        <v>3.0714302619982101</v>
      </c>
      <c r="EG23">
        <v>0</v>
      </c>
      <c r="EH23">
        <v>25.795963414634102</v>
      </c>
      <c r="EI23">
        <v>0.123840418118473</v>
      </c>
      <c r="EJ23">
        <v>1.24076246443826E-2</v>
      </c>
      <c r="EK23">
        <v>1</v>
      </c>
      <c r="EL23">
        <v>28.422131707317099</v>
      </c>
      <c r="EM23">
        <v>0.41170243902437798</v>
      </c>
      <c r="EN23">
        <v>4.0649713880278202E-2</v>
      </c>
      <c r="EO23">
        <v>1</v>
      </c>
      <c r="EP23">
        <v>2</v>
      </c>
      <c r="EQ23">
        <v>4</v>
      </c>
      <c r="ER23" t="s">
        <v>369</v>
      </c>
      <c r="ES23">
        <v>2.9993300000000001</v>
      </c>
      <c r="ET23">
        <v>2.6943199999999998</v>
      </c>
      <c r="EU23">
        <v>9.6883200000000003E-2</v>
      </c>
      <c r="EV23">
        <v>0.101926</v>
      </c>
      <c r="EW23">
        <v>0.124039</v>
      </c>
      <c r="EX23">
        <v>0.115353</v>
      </c>
      <c r="EY23">
        <v>28490.799999999999</v>
      </c>
      <c r="EZ23">
        <v>32037.599999999999</v>
      </c>
      <c r="FA23">
        <v>27563.3</v>
      </c>
      <c r="FB23">
        <v>30883.7</v>
      </c>
      <c r="FC23">
        <v>33851</v>
      </c>
      <c r="FD23">
        <v>37588.6</v>
      </c>
      <c r="FE23">
        <v>40716.1</v>
      </c>
      <c r="FF23">
        <v>45480.800000000003</v>
      </c>
      <c r="FG23">
        <v>1.95635</v>
      </c>
      <c r="FH23">
        <v>1.9938</v>
      </c>
      <c r="FI23">
        <v>5.2303099999999998E-2</v>
      </c>
      <c r="FJ23">
        <v>0</v>
      </c>
      <c r="FK23">
        <v>24.791399999999999</v>
      </c>
      <c r="FL23">
        <v>999.9</v>
      </c>
      <c r="FM23">
        <v>69.930000000000007</v>
      </c>
      <c r="FN23">
        <v>29.405999999999999</v>
      </c>
      <c r="FO23">
        <v>28.2576</v>
      </c>
      <c r="FP23">
        <v>61.916499999999999</v>
      </c>
      <c r="FQ23">
        <v>35.476799999999997</v>
      </c>
      <c r="FR23">
        <v>1</v>
      </c>
      <c r="FS23">
        <v>-3.3401899999999998E-2</v>
      </c>
      <c r="FT23">
        <v>1.0625199999999999</v>
      </c>
      <c r="FU23">
        <v>20.2026</v>
      </c>
      <c r="FV23">
        <v>5.2241799999999996</v>
      </c>
      <c r="FW23">
        <v>12.027900000000001</v>
      </c>
      <c r="FX23">
        <v>4.9598500000000003</v>
      </c>
      <c r="FY23">
        <v>3.3016800000000002</v>
      </c>
      <c r="FZ23">
        <v>9077.7999999999993</v>
      </c>
      <c r="GA23">
        <v>9999</v>
      </c>
      <c r="GB23">
        <v>999.9</v>
      </c>
      <c r="GC23">
        <v>9999</v>
      </c>
      <c r="GD23">
        <v>1.8800399999999999</v>
      </c>
      <c r="GE23">
        <v>1.8768499999999999</v>
      </c>
      <c r="GF23">
        <v>1.8791199999999999</v>
      </c>
      <c r="GG23">
        <v>1.87896</v>
      </c>
      <c r="GH23">
        <v>1.8803099999999999</v>
      </c>
      <c r="GI23">
        <v>1.8733200000000001</v>
      </c>
      <c r="GJ23">
        <v>1.8809499999999999</v>
      </c>
      <c r="GK23">
        <v>1.875</v>
      </c>
      <c r="GL23">
        <v>5</v>
      </c>
      <c r="GM23">
        <v>0</v>
      </c>
      <c r="GN23">
        <v>0</v>
      </c>
      <c r="GO23">
        <v>0</v>
      </c>
      <c r="GP23" t="s">
        <v>361</v>
      </c>
      <c r="GQ23" t="s">
        <v>362</v>
      </c>
      <c r="GR23" t="s">
        <v>363</v>
      </c>
      <c r="GS23" t="s">
        <v>363</v>
      </c>
      <c r="GT23" t="s">
        <v>363</v>
      </c>
      <c r="GU23" t="s">
        <v>363</v>
      </c>
      <c r="GV23">
        <v>0</v>
      </c>
      <c r="GW23">
        <v>100</v>
      </c>
      <c r="GX23">
        <v>100</v>
      </c>
      <c r="GY23">
        <v>-3.0000000000000001E-3</v>
      </c>
      <c r="GZ23">
        <v>0.2051</v>
      </c>
      <c r="HA23">
        <v>-2.2857142856196298E-3</v>
      </c>
      <c r="HB23">
        <v>0</v>
      </c>
      <c r="HC23">
        <v>0</v>
      </c>
      <c r="HD23">
        <v>0</v>
      </c>
      <c r="HE23">
        <v>0.20511000000000101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1.1000000000000001</v>
      </c>
      <c r="HN23">
        <v>1.1000000000000001</v>
      </c>
      <c r="HO23">
        <v>2</v>
      </c>
      <c r="HP23">
        <v>495.19499999999999</v>
      </c>
      <c r="HQ23">
        <v>503.10700000000003</v>
      </c>
      <c r="HR23">
        <v>23.972999999999999</v>
      </c>
      <c r="HS23">
        <v>27.0916</v>
      </c>
      <c r="HT23">
        <v>30.0001</v>
      </c>
      <c r="HU23">
        <v>27.0016</v>
      </c>
      <c r="HV23">
        <v>27.013300000000001</v>
      </c>
      <c r="HW23">
        <v>20.6508</v>
      </c>
      <c r="HX23">
        <v>20.05</v>
      </c>
      <c r="HY23">
        <v>95.7</v>
      </c>
      <c r="HZ23">
        <v>23.9847</v>
      </c>
      <c r="IA23">
        <v>400</v>
      </c>
      <c r="IB23">
        <v>0</v>
      </c>
      <c r="IC23">
        <v>104.834</v>
      </c>
      <c r="ID23">
        <v>101.574</v>
      </c>
    </row>
    <row r="24" spans="1:238" x14ac:dyDescent="0.35">
      <c r="A24">
        <v>7</v>
      </c>
      <c r="B24">
        <v>1599664690</v>
      </c>
      <c r="C24">
        <v>1710.9000000953699</v>
      </c>
      <c r="D24" t="s">
        <v>390</v>
      </c>
      <c r="E24" t="s">
        <v>391</v>
      </c>
      <c r="F24">
        <v>1599664690</v>
      </c>
      <c r="G24">
        <f t="shared" si="0"/>
        <v>2.4579504052501039E-3</v>
      </c>
      <c r="H24">
        <f t="shared" si="1"/>
        <v>15.222112279052986</v>
      </c>
      <c r="I24">
        <f t="shared" si="2"/>
        <v>380.66298315919357</v>
      </c>
      <c r="J24">
        <f t="shared" si="3"/>
        <v>338.2320271818437</v>
      </c>
      <c r="K24">
        <f t="shared" si="4"/>
        <v>34.493558471253174</v>
      </c>
      <c r="L24">
        <f t="shared" si="5"/>
        <v>38.820749699093383</v>
      </c>
      <c r="M24">
        <f t="shared" si="6"/>
        <v>0.69385945756797385</v>
      </c>
      <c r="N24">
        <f t="shared" si="7"/>
        <v>2.2922877706163591</v>
      </c>
      <c r="O24">
        <f t="shared" si="8"/>
        <v>0.59499061772271289</v>
      </c>
      <c r="P24">
        <f t="shared" si="9"/>
        <v>0.37957232046929079</v>
      </c>
      <c r="Q24">
        <f t="shared" si="10"/>
        <v>66.0767430564172</v>
      </c>
      <c r="R24">
        <f t="shared" si="11"/>
        <v>25.86050710315773</v>
      </c>
      <c r="S24">
        <f t="shared" si="12"/>
        <v>25.400200000000002</v>
      </c>
      <c r="T24">
        <f t="shared" si="13"/>
        <v>3.256338869118629</v>
      </c>
      <c r="U24">
        <f t="shared" si="14"/>
        <v>83.530986417858657</v>
      </c>
      <c r="V24">
        <f t="shared" si="15"/>
        <v>2.8476519227755501</v>
      </c>
      <c r="W24">
        <f t="shared" si="16"/>
        <v>3.409096486099596</v>
      </c>
      <c r="X24">
        <f t="shared" si="17"/>
        <v>0.40868694634307889</v>
      </c>
      <c r="Y24">
        <f t="shared" si="18"/>
        <v>-108.39561287152958</v>
      </c>
      <c r="Z24">
        <f t="shared" si="19"/>
        <v>95.59053644690421</v>
      </c>
      <c r="AA24">
        <f t="shared" si="20"/>
        <v>8.8908354403275798</v>
      </c>
      <c r="AB24">
        <f t="shared" si="21"/>
        <v>62.162502072119409</v>
      </c>
      <c r="AC24">
        <v>23</v>
      </c>
      <c r="AD24">
        <v>5</v>
      </c>
      <c r="AE24">
        <f t="shared" si="22"/>
        <v>1.0008506120387266</v>
      </c>
      <c r="AF24">
        <f t="shared" si="23"/>
        <v>8.5061203872660585E-2</v>
      </c>
      <c r="AG24">
        <f t="shared" si="24"/>
        <v>54124.707925248455</v>
      </c>
      <c r="AH24" t="s">
        <v>360</v>
      </c>
      <c r="AI24">
        <v>10243.1</v>
      </c>
      <c r="AJ24">
        <v>703.44038461538503</v>
      </c>
      <c r="AK24">
        <v>3510.15</v>
      </c>
      <c r="AL24">
        <f t="shared" si="25"/>
        <v>2806.7096153846151</v>
      </c>
      <c r="AM24">
        <f t="shared" si="26"/>
        <v>0.79959819819227529</v>
      </c>
      <c r="AN24">
        <v>-0.80065374135197698</v>
      </c>
      <c r="AO24" t="s">
        <v>392</v>
      </c>
      <c r="AP24">
        <v>10256.6</v>
      </c>
      <c r="AQ24">
        <v>1068.5976000000001</v>
      </c>
      <c r="AR24">
        <v>2955.75</v>
      </c>
      <c r="AS24">
        <f t="shared" si="27"/>
        <v>0.63846820603907628</v>
      </c>
      <c r="AT24">
        <v>0.5</v>
      </c>
      <c r="AU24">
        <f t="shared" si="28"/>
        <v>337.25499982479738</v>
      </c>
      <c r="AV24">
        <f t="shared" si="29"/>
        <v>15.222112279052986</v>
      </c>
      <c r="AW24">
        <f t="shared" si="30"/>
        <v>107.66329735792368</v>
      </c>
      <c r="AX24">
        <f t="shared" si="31"/>
        <v>0.72301446333417918</v>
      </c>
      <c r="AY24">
        <f t="shared" si="32"/>
        <v>4.7509350576651864E-2</v>
      </c>
      <c r="AZ24">
        <f t="shared" si="33"/>
        <v>0.18756660746003556</v>
      </c>
      <c r="BA24" t="s">
        <v>393</v>
      </c>
      <c r="BB24">
        <v>818.7</v>
      </c>
      <c r="BC24">
        <f t="shared" si="34"/>
        <v>2137.0500000000002</v>
      </c>
      <c r="BD24">
        <f t="shared" si="35"/>
        <v>0.88306422404716778</v>
      </c>
      <c r="BE24">
        <f t="shared" si="36"/>
        <v>0.20598562113358976</v>
      </c>
      <c r="BF24">
        <f t="shared" si="37"/>
        <v>0.83787432558544617</v>
      </c>
      <c r="BG24">
        <f t="shared" si="38"/>
        <v>0.1975266685805786</v>
      </c>
      <c r="BH24">
        <f t="shared" si="39"/>
        <v>0.67655465464962328</v>
      </c>
      <c r="BI24">
        <f t="shared" si="40"/>
        <v>0.32344534535037672</v>
      </c>
      <c r="BJ24">
        <f t="shared" si="41"/>
        <v>400.08300000000003</v>
      </c>
      <c r="BK24">
        <f t="shared" si="42"/>
        <v>337.25499982479738</v>
      </c>
      <c r="BL24">
        <f t="shared" si="43"/>
        <v>0.84296258482564201</v>
      </c>
      <c r="BM24">
        <f t="shared" si="44"/>
        <v>0.19592516965128406</v>
      </c>
      <c r="BN24">
        <v>1599664690</v>
      </c>
      <c r="BO24">
        <v>380.66300000000001</v>
      </c>
      <c r="BP24">
        <v>400.03899999999999</v>
      </c>
      <c r="BQ24">
        <v>27.923100000000002</v>
      </c>
      <c r="BR24">
        <v>25.0581</v>
      </c>
      <c r="BS24">
        <v>380.65600000000001</v>
      </c>
      <c r="BT24">
        <v>27.729600000000001</v>
      </c>
      <c r="BU24">
        <v>499.94299999999998</v>
      </c>
      <c r="BV24">
        <v>101.88200000000001</v>
      </c>
      <c r="BW24">
        <v>9.9940500000000002E-2</v>
      </c>
      <c r="BX24">
        <v>26.1737</v>
      </c>
      <c r="BY24">
        <v>25.400200000000002</v>
      </c>
      <c r="BZ24">
        <v>999.9</v>
      </c>
      <c r="CA24">
        <v>0</v>
      </c>
      <c r="CB24">
        <v>0</v>
      </c>
      <c r="CC24">
        <v>10020</v>
      </c>
      <c r="CD24">
        <v>0</v>
      </c>
      <c r="CE24">
        <v>10.017899999999999</v>
      </c>
      <c r="CF24">
        <v>-19.3765</v>
      </c>
      <c r="CG24">
        <v>391.59800000000001</v>
      </c>
      <c r="CH24">
        <v>410.32100000000003</v>
      </c>
      <c r="CI24">
        <v>2.8650000000000002</v>
      </c>
      <c r="CJ24">
        <v>400.03899999999999</v>
      </c>
      <c r="CK24">
        <v>25.0581</v>
      </c>
      <c r="CL24">
        <v>2.8448699999999998</v>
      </c>
      <c r="CM24">
        <v>2.5529799999999998</v>
      </c>
      <c r="CN24">
        <v>23.146799999999999</v>
      </c>
      <c r="CO24">
        <v>21.368200000000002</v>
      </c>
      <c r="CP24">
        <v>400.08300000000003</v>
      </c>
      <c r="CQ24">
        <v>0.90000800000000003</v>
      </c>
      <c r="CR24">
        <v>9.99916E-2</v>
      </c>
      <c r="CS24">
        <v>0</v>
      </c>
      <c r="CT24">
        <v>1068.8</v>
      </c>
      <c r="CU24">
        <v>4.9998100000000001</v>
      </c>
      <c r="CV24">
        <v>4349.0600000000004</v>
      </c>
      <c r="CW24">
        <v>3284.41</v>
      </c>
      <c r="CX24">
        <v>41.436999999999998</v>
      </c>
      <c r="CY24">
        <v>44.311999999999998</v>
      </c>
      <c r="CZ24">
        <v>43.25</v>
      </c>
      <c r="DA24">
        <v>43.686999999999998</v>
      </c>
      <c r="DB24">
        <v>43.811999999999998</v>
      </c>
      <c r="DC24">
        <v>355.58</v>
      </c>
      <c r="DD24">
        <v>39.51</v>
      </c>
      <c r="DE24">
        <v>0</v>
      </c>
      <c r="DF24">
        <v>120.09999990463299</v>
      </c>
      <c r="DG24">
        <v>0</v>
      </c>
      <c r="DH24">
        <v>1068.5976000000001</v>
      </c>
      <c r="DI24">
        <v>-0.98230769359118097</v>
      </c>
      <c r="DJ24">
        <v>-6.4246155205179596</v>
      </c>
      <c r="DK24">
        <v>4347.9952000000003</v>
      </c>
      <c r="DL24">
        <v>15</v>
      </c>
      <c r="DM24">
        <v>1599664623</v>
      </c>
      <c r="DN24" t="s">
        <v>394</v>
      </c>
      <c r="DO24">
        <v>1599664622</v>
      </c>
      <c r="DP24">
        <v>1599664623</v>
      </c>
      <c r="DQ24">
        <v>23</v>
      </c>
      <c r="DR24">
        <v>8.9999999999999993E-3</v>
      </c>
      <c r="DS24">
        <v>-1.2E-2</v>
      </c>
      <c r="DT24">
        <v>7.0000000000000001E-3</v>
      </c>
      <c r="DU24">
        <v>0.193</v>
      </c>
      <c r="DV24">
        <v>400</v>
      </c>
      <c r="DW24">
        <v>26</v>
      </c>
      <c r="DX24">
        <v>7.0000000000000007E-2</v>
      </c>
      <c r="DY24">
        <v>0.03</v>
      </c>
      <c r="DZ24">
        <v>400.21899999999999</v>
      </c>
      <c r="EA24">
        <v>-2.3529616724742302</v>
      </c>
      <c r="EB24">
        <v>0.28657940626911799</v>
      </c>
      <c r="EC24">
        <v>0</v>
      </c>
      <c r="ED24">
        <v>382.98558064516101</v>
      </c>
      <c r="EE24">
        <v>-25.172467741936501</v>
      </c>
      <c r="EF24">
        <v>1.95759885465701</v>
      </c>
      <c r="EG24">
        <v>0</v>
      </c>
      <c r="EH24">
        <v>25.081382926829299</v>
      </c>
      <c r="EI24">
        <v>-0.15863623693377499</v>
      </c>
      <c r="EJ24">
        <v>1.5822134887848699E-2</v>
      </c>
      <c r="EK24">
        <v>1</v>
      </c>
      <c r="EL24">
        <v>27.9193536585366</v>
      </c>
      <c r="EM24">
        <v>1.4887108013974399E-2</v>
      </c>
      <c r="EN24">
        <v>1.84431857480062E-3</v>
      </c>
      <c r="EO24">
        <v>1</v>
      </c>
      <c r="EP24">
        <v>2</v>
      </c>
      <c r="EQ24">
        <v>4</v>
      </c>
      <c r="ER24" t="s">
        <v>369</v>
      </c>
      <c r="ES24">
        <v>2.99899</v>
      </c>
      <c r="ET24">
        <v>2.69415</v>
      </c>
      <c r="EU24">
        <v>9.7655099999999995E-2</v>
      </c>
      <c r="EV24">
        <v>0.10191</v>
      </c>
      <c r="EW24">
        <v>0.122331</v>
      </c>
      <c r="EX24">
        <v>0.112998</v>
      </c>
      <c r="EY24">
        <v>28461.5</v>
      </c>
      <c r="EZ24">
        <v>32031.3</v>
      </c>
      <c r="FA24">
        <v>27558.7</v>
      </c>
      <c r="FB24">
        <v>30877.3</v>
      </c>
      <c r="FC24">
        <v>33912.699999999997</v>
      </c>
      <c r="FD24">
        <v>37680.9</v>
      </c>
      <c r="FE24">
        <v>40710.1</v>
      </c>
      <c r="FF24">
        <v>45471.5</v>
      </c>
      <c r="FG24">
        <v>1.9553199999999999</v>
      </c>
      <c r="FH24">
        <v>1.9905999999999999</v>
      </c>
      <c r="FI24">
        <v>4.5403800000000001E-2</v>
      </c>
      <c r="FJ24">
        <v>0</v>
      </c>
      <c r="FK24">
        <v>24.6553</v>
      </c>
      <c r="FL24">
        <v>999.9</v>
      </c>
      <c r="FM24">
        <v>69.808000000000007</v>
      </c>
      <c r="FN24">
        <v>29.466999999999999</v>
      </c>
      <c r="FO24">
        <v>28.3079</v>
      </c>
      <c r="FP24">
        <v>61.576500000000003</v>
      </c>
      <c r="FQ24">
        <v>35.921500000000002</v>
      </c>
      <c r="FR24">
        <v>1</v>
      </c>
      <c r="FS24">
        <v>-2.4715399999999998E-2</v>
      </c>
      <c r="FT24">
        <v>1.3130599999999999</v>
      </c>
      <c r="FU24">
        <v>20.202200000000001</v>
      </c>
      <c r="FV24">
        <v>5.2241799999999996</v>
      </c>
      <c r="FW24">
        <v>12.027900000000001</v>
      </c>
      <c r="FX24">
        <v>4.9598500000000003</v>
      </c>
      <c r="FY24">
        <v>3.3015300000000001</v>
      </c>
      <c r="FZ24">
        <v>9080.5</v>
      </c>
      <c r="GA24">
        <v>9999</v>
      </c>
      <c r="GB24">
        <v>999.9</v>
      </c>
      <c r="GC24">
        <v>9999</v>
      </c>
      <c r="GD24">
        <v>1.8800399999999999</v>
      </c>
      <c r="GE24">
        <v>1.8768499999999999</v>
      </c>
      <c r="GF24">
        <v>1.8791199999999999</v>
      </c>
      <c r="GG24">
        <v>1.8789499999999999</v>
      </c>
      <c r="GH24">
        <v>1.88029</v>
      </c>
      <c r="GI24">
        <v>1.8733200000000001</v>
      </c>
      <c r="GJ24">
        <v>1.8809499999999999</v>
      </c>
      <c r="GK24">
        <v>1.875</v>
      </c>
      <c r="GL24">
        <v>5</v>
      </c>
      <c r="GM24">
        <v>0</v>
      </c>
      <c r="GN24">
        <v>0</v>
      </c>
      <c r="GO24">
        <v>0</v>
      </c>
      <c r="GP24" t="s">
        <v>361</v>
      </c>
      <c r="GQ24" t="s">
        <v>362</v>
      </c>
      <c r="GR24" t="s">
        <v>363</v>
      </c>
      <c r="GS24" t="s">
        <v>363</v>
      </c>
      <c r="GT24" t="s">
        <v>363</v>
      </c>
      <c r="GU24" t="s">
        <v>363</v>
      </c>
      <c r="GV24">
        <v>0</v>
      </c>
      <c r="GW24">
        <v>100</v>
      </c>
      <c r="GX24">
        <v>100</v>
      </c>
      <c r="GY24">
        <v>7.0000000000000001E-3</v>
      </c>
      <c r="GZ24">
        <v>0.19350000000000001</v>
      </c>
      <c r="HA24">
        <v>7.0999999999799002E-3</v>
      </c>
      <c r="HB24">
        <v>0</v>
      </c>
      <c r="HC24">
        <v>0</v>
      </c>
      <c r="HD24">
        <v>0</v>
      </c>
      <c r="HE24">
        <v>0.19350000000000001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1.1000000000000001</v>
      </c>
      <c r="HN24">
        <v>1.1000000000000001</v>
      </c>
      <c r="HO24">
        <v>2</v>
      </c>
      <c r="HP24">
        <v>494.95100000000002</v>
      </c>
      <c r="HQ24">
        <v>501.411</v>
      </c>
      <c r="HR24">
        <v>23.644100000000002</v>
      </c>
      <c r="HS24">
        <v>27.148700000000002</v>
      </c>
      <c r="HT24">
        <v>30.000299999999999</v>
      </c>
      <c r="HU24">
        <v>27.049299999999999</v>
      </c>
      <c r="HV24">
        <v>27.0625</v>
      </c>
      <c r="HW24">
        <v>20.635899999999999</v>
      </c>
      <c r="HX24">
        <v>20.05</v>
      </c>
      <c r="HY24">
        <v>95.7</v>
      </c>
      <c r="HZ24">
        <v>23.6495</v>
      </c>
      <c r="IA24">
        <v>400</v>
      </c>
      <c r="IB24">
        <v>0</v>
      </c>
      <c r="IC24">
        <v>104.81699999999999</v>
      </c>
      <c r="ID24">
        <v>101.553</v>
      </c>
    </row>
    <row r="25" spans="1:238" x14ac:dyDescent="0.35">
      <c r="A25">
        <v>8</v>
      </c>
      <c r="B25">
        <v>1599664751</v>
      </c>
      <c r="C25">
        <v>1771.9000000953699</v>
      </c>
      <c r="D25" t="s">
        <v>395</v>
      </c>
      <c r="E25" t="s">
        <v>396</v>
      </c>
      <c r="F25">
        <v>1599664751</v>
      </c>
      <c r="G25">
        <f t="shared" si="0"/>
        <v>2.3127063109461242E-3</v>
      </c>
      <c r="H25">
        <f t="shared" si="1"/>
        <v>10.097476215141738</v>
      </c>
      <c r="I25">
        <f t="shared" si="2"/>
        <v>386.78598877917699</v>
      </c>
      <c r="J25">
        <f t="shared" si="3"/>
        <v>358.17045997948316</v>
      </c>
      <c r="K25">
        <f t="shared" si="4"/>
        <v>36.526201731943722</v>
      </c>
      <c r="L25">
        <f t="shared" si="5"/>
        <v>39.444411619112344</v>
      </c>
      <c r="M25">
        <f t="shared" si="6"/>
        <v>0.70111761178949139</v>
      </c>
      <c r="N25">
        <f t="shared" si="7"/>
        <v>2.2885914887008969</v>
      </c>
      <c r="O25">
        <f t="shared" si="8"/>
        <v>0.60019142640004264</v>
      </c>
      <c r="P25">
        <f t="shared" si="9"/>
        <v>0.38297069510982074</v>
      </c>
      <c r="Q25">
        <f t="shared" si="10"/>
        <v>41.303040482540538</v>
      </c>
      <c r="R25">
        <f t="shared" si="11"/>
        <v>25.652575373023563</v>
      </c>
      <c r="S25">
        <f t="shared" si="12"/>
        <v>25.271799999999999</v>
      </c>
      <c r="T25">
        <f t="shared" si="13"/>
        <v>3.2315688488761798</v>
      </c>
      <c r="U25">
        <f t="shared" si="14"/>
        <v>83.962649234002868</v>
      </c>
      <c r="V25">
        <f t="shared" si="15"/>
        <v>2.8503291026460795</v>
      </c>
      <c r="W25">
        <f t="shared" si="16"/>
        <v>3.3947584177605541</v>
      </c>
      <c r="X25">
        <f t="shared" si="17"/>
        <v>0.38123974623010026</v>
      </c>
      <c r="Y25">
        <f t="shared" si="18"/>
        <v>-101.99034831272408</v>
      </c>
      <c r="Z25">
        <f t="shared" si="19"/>
        <v>102.48154132784285</v>
      </c>
      <c r="AA25">
        <f t="shared" si="20"/>
        <v>9.5375936718733652</v>
      </c>
      <c r="AB25">
        <f t="shared" si="21"/>
        <v>51.331827169532673</v>
      </c>
      <c r="AC25">
        <v>23</v>
      </c>
      <c r="AD25">
        <v>5</v>
      </c>
      <c r="AE25">
        <f t="shared" si="22"/>
        <v>1.0008523649516061</v>
      </c>
      <c r="AF25">
        <f t="shared" si="23"/>
        <v>8.5236495160612158E-2</v>
      </c>
      <c r="AG25">
        <f t="shared" si="24"/>
        <v>54013.493517098163</v>
      </c>
      <c r="AH25" t="s">
        <v>360</v>
      </c>
      <c r="AI25">
        <v>10243.1</v>
      </c>
      <c r="AJ25">
        <v>703.44038461538503</v>
      </c>
      <c r="AK25">
        <v>3510.15</v>
      </c>
      <c r="AL25">
        <f t="shared" si="25"/>
        <v>2806.7096153846151</v>
      </c>
      <c r="AM25">
        <f t="shared" si="26"/>
        <v>0.79959819819227529</v>
      </c>
      <c r="AN25">
        <v>-0.80065374135197698</v>
      </c>
      <c r="AO25" t="s">
        <v>397</v>
      </c>
      <c r="AP25">
        <v>10243.6</v>
      </c>
      <c r="AQ25">
        <v>991.07776000000001</v>
      </c>
      <c r="AR25">
        <v>2994.63</v>
      </c>
      <c r="AS25">
        <f t="shared" si="27"/>
        <v>0.66904834320099638</v>
      </c>
      <c r="AT25">
        <v>0.5</v>
      </c>
      <c r="AU25">
        <f t="shared" si="28"/>
        <v>210.86268643474401</v>
      </c>
      <c r="AV25">
        <f t="shared" si="29"/>
        <v>10.097476215141738</v>
      </c>
      <c r="AW25">
        <f t="shared" si="30"/>
        <v>70.538665501038352</v>
      </c>
      <c r="AX25">
        <f t="shared" si="31"/>
        <v>0.72608636125331005</v>
      </c>
      <c r="AY25">
        <f t="shared" si="32"/>
        <v>5.1683539372274746E-2</v>
      </c>
      <c r="AZ25">
        <f t="shared" si="33"/>
        <v>0.17214814517987195</v>
      </c>
      <c r="BA25" t="s">
        <v>398</v>
      </c>
      <c r="BB25">
        <v>820.27</v>
      </c>
      <c r="BC25">
        <f t="shared" si="34"/>
        <v>2174.36</v>
      </c>
      <c r="BD25">
        <f t="shared" si="35"/>
        <v>0.92144458139406527</v>
      </c>
      <c r="BE25">
        <f t="shared" si="36"/>
        <v>0.19165167219355508</v>
      </c>
      <c r="BF25">
        <f t="shared" si="37"/>
        <v>0.87445937540340579</v>
      </c>
      <c r="BG25">
        <f t="shared" si="38"/>
        <v>0.1836741489658367</v>
      </c>
      <c r="BH25">
        <f t="shared" si="39"/>
        <v>0.76263778412312455</v>
      </c>
      <c r="BI25">
        <f t="shared" si="40"/>
        <v>0.23736221587687545</v>
      </c>
      <c r="BJ25">
        <f t="shared" si="41"/>
        <v>250.15199999999999</v>
      </c>
      <c r="BK25">
        <f t="shared" si="42"/>
        <v>210.86268643474401</v>
      </c>
      <c r="BL25">
        <f t="shared" si="43"/>
        <v>0.84293823928948808</v>
      </c>
      <c r="BM25">
        <f t="shared" si="44"/>
        <v>0.19587647857897633</v>
      </c>
      <c r="BN25">
        <v>1599664751</v>
      </c>
      <c r="BO25">
        <v>386.786</v>
      </c>
      <c r="BP25">
        <v>399.96600000000001</v>
      </c>
      <c r="BQ25">
        <v>27.9499</v>
      </c>
      <c r="BR25">
        <v>25.2546</v>
      </c>
      <c r="BS25">
        <v>386.75799999999998</v>
      </c>
      <c r="BT25">
        <v>27.756399999999999</v>
      </c>
      <c r="BU25">
        <v>500.00299999999999</v>
      </c>
      <c r="BV25">
        <v>101.88</v>
      </c>
      <c r="BW25">
        <v>9.9939200000000006E-2</v>
      </c>
      <c r="BX25">
        <v>26.102399999999999</v>
      </c>
      <c r="BY25">
        <v>25.271799999999999</v>
      </c>
      <c r="BZ25">
        <v>999.9</v>
      </c>
      <c r="CA25">
        <v>0</v>
      </c>
      <c r="CB25">
        <v>0</v>
      </c>
      <c r="CC25">
        <v>9996.25</v>
      </c>
      <c r="CD25">
        <v>0</v>
      </c>
      <c r="CE25">
        <v>9.9070300000000007</v>
      </c>
      <c r="CF25">
        <v>-13.2003</v>
      </c>
      <c r="CG25">
        <v>397.88600000000002</v>
      </c>
      <c r="CH25">
        <v>410.32799999999997</v>
      </c>
      <c r="CI25">
        <v>2.6952600000000002</v>
      </c>
      <c r="CJ25">
        <v>399.96600000000001</v>
      </c>
      <c r="CK25">
        <v>25.2546</v>
      </c>
      <c r="CL25">
        <v>2.8475199999999998</v>
      </c>
      <c r="CM25">
        <v>2.5729299999999999</v>
      </c>
      <c r="CN25">
        <v>23.162199999999999</v>
      </c>
      <c r="CO25">
        <v>21.4953</v>
      </c>
      <c r="CP25">
        <v>250.15199999999999</v>
      </c>
      <c r="CQ25">
        <v>0.90006600000000003</v>
      </c>
      <c r="CR25">
        <v>9.9934099999999998E-2</v>
      </c>
      <c r="CS25">
        <v>0</v>
      </c>
      <c r="CT25">
        <v>992.54499999999996</v>
      </c>
      <c r="CU25">
        <v>4.9998100000000001</v>
      </c>
      <c r="CV25">
        <v>2544.4299999999998</v>
      </c>
      <c r="CW25">
        <v>2038.04</v>
      </c>
      <c r="CX25">
        <v>41.186999999999998</v>
      </c>
      <c r="CY25">
        <v>44.25</v>
      </c>
      <c r="CZ25">
        <v>43.061999999999998</v>
      </c>
      <c r="DA25">
        <v>43.5</v>
      </c>
      <c r="DB25">
        <v>43.686999999999998</v>
      </c>
      <c r="DC25">
        <v>220.65</v>
      </c>
      <c r="DD25">
        <v>24.5</v>
      </c>
      <c r="DE25">
        <v>0</v>
      </c>
      <c r="DF25">
        <v>60.700000047683702</v>
      </c>
      <c r="DG25">
        <v>0</v>
      </c>
      <c r="DH25">
        <v>991.07776000000001</v>
      </c>
      <c r="DI25">
        <v>17.888384612123801</v>
      </c>
      <c r="DJ25">
        <v>39.109230699907002</v>
      </c>
      <c r="DK25">
        <v>2539.9016000000001</v>
      </c>
      <c r="DL25">
        <v>15</v>
      </c>
      <c r="DM25">
        <v>1599664771.5</v>
      </c>
      <c r="DN25" t="s">
        <v>399</v>
      </c>
      <c r="DO25">
        <v>1599664771.5</v>
      </c>
      <c r="DP25">
        <v>1599664623</v>
      </c>
      <c r="DQ25">
        <v>24</v>
      </c>
      <c r="DR25">
        <v>2.1000000000000001E-2</v>
      </c>
      <c r="DS25">
        <v>-1.2E-2</v>
      </c>
      <c r="DT25">
        <v>2.8000000000000001E-2</v>
      </c>
      <c r="DU25">
        <v>0.193</v>
      </c>
      <c r="DV25">
        <v>400</v>
      </c>
      <c r="DW25">
        <v>26</v>
      </c>
      <c r="DX25">
        <v>0.1</v>
      </c>
      <c r="DY25">
        <v>0.03</v>
      </c>
      <c r="DZ25">
        <v>399.98451219512202</v>
      </c>
      <c r="EA25">
        <v>8.2160278745815801E-2</v>
      </c>
      <c r="EB25">
        <v>1.9751038195887301E-2</v>
      </c>
      <c r="EC25">
        <v>1</v>
      </c>
      <c r="ED25">
        <v>386.86709677419299</v>
      </c>
      <c r="EE25">
        <v>-0.675000000001579</v>
      </c>
      <c r="EF25">
        <v>5.0779952126615797E-2</v>
      </c>
      <c r="EG25">
        <v>1</v>
      </c>
      <c r="EH25">
        <v>25.189390243902398</v>
      </c>
      <c r="EI25">
        <v>0.333409756097587</v>
      </c>
      <c r="EJ25">
        <v>3.3203304308663098E-2</v>
      </c>
      <c r="EK25">
        <v>1</v>
      </c>
      <c r="EL25">
        <v>27.963434146341498</v>
      </c>
      <c r="EM25">
        <v>-7.9981881533118304E-2</v>
      </c>
      <c r="EN25">
        <v>7.9132987711823897E-3</v>
      </c>
      <c r="EO25">
        <v>1</v>
      </c>
      <c r="EP25">
        <v>4</v>
      </c>
      <c r="EQ25">
        <v>4</v>
      </c>
      <c r="ER25" t="s">
        <v>379</v>
      </c>
      <c r="ES25">
        <v>2.9991300000000001</v>
      </c>
      <c r="ET25">
        <v>2.69415</v>
      </c>
      <c r="EU25">
        <v>9.8865900000000007E-2</v>
      </c>
      <c r="EV25">
        <v>0.10188800000000001</v>
      </c>
      <c r="EW25">
        <v>0.122402</v>
      </c>
      <c r="EX25">
        <v>0.113604</v>
      </c>
      <c r="EY25">
        <v>28421.5</v>
      </c>
      <c r="EZ25">
        <v>32029.599999999999</v>
      </c>
      <c r="FA25">
        <v>27557.1</v>
      </c>
      <c r="FB25">
        <v>30875</v>
      </c>
      <c r="FC25">
        <v>33908.300000000003</v>
      </c>
      <c r="FD25">
        <v>37652.5</v>
      </c>
      <c r="FE25">
        <v>40708.1</v>
      </c>
      <c r="FF25">
        <v>45468.4</v>
      </c>
      <c r="FG25">
        <v>1.95478</v>
      </c>
      <c r="FH25">
        <v>1.9903500000000001</v>
      </c>
      <c r="FI25">
        <v>4.1834999999999997E-2</v>
      </c>
      <c r="FJ25">
        <v>0</v>
      </c>
      <c r="FK25">
        <v>24.5853</v>
      </c>
      <c r="FL25">
        <v>999.9</v>
      </c>
      <c r="FM25">
        <v>70.882999999999996</v>
      </c>
      <c r="FN25">
        <v>29.507000000000001</v>
      </c>
      <c r="FO25">
        <v>28.813199999999998</v>
      </c>
      <c r="FP25">
        <v>61.746499999999997</v>
      </c>
      <c r="FQ25">
        <v>35.8093</v>
      </c>
      <c r="FR25">
        <v>1</v>
      </c>
      <c r="FS25">
        <v>-2.2507599999999999E-2</v>
      </c>
      <c r="FT25">
        <v>1.2442</v>
      </c>
      <c r="FU25">
        <v>20.2041</v>
      </c>
      <c r="FV25">
        <v>5.2268699999999999</v>
      </c>
      <c r="FW25">
        <v>12.027900000000001</v>
      </c>
      <c r="FX25">
        <v>4.9606500000000002</v>
      </c>
      <c r="FY25">
        <v>3.30172</v>
      </c>
      <c r="FZ25">
        <v>9081.9</v>
      </c>
      <c r="GA25">
        <v>9999</v>
      </c>
      <c r="GB25">
        <v>999.9</v>
      </c>
      <c r="GC25">
        <v>9999</v>
      </c>
      <c r="GD25">
        <v>1.8800399999999999</v>
      </c>
      <c r="GE25">
        <v>1.87687</v>
      </c>
      <c r="GF25">
        <v>1.8791199999999999</v>
      </c>
      <c r="GG25">
        <v>1.8789499999999999</v>
      </c>
      <c r="GH25">
        <v>1.88028</v>
      </c>
      <c r="GI25">
        <v>1.8733200000000001</v>
      </c>
      <c r="GJ25">
        <v>1.8809400000000001</v>
      </c>
      <c r="GK25">
        <v>1.875</v>
      </c>
      <c r="GL25">
        <v>5</v>
      </c>
      <c r="GM25">
        <v>0</v>
      </c>
      <c r="GN25">
        <v>0</v>
      </c>
      <c r="GO25">
        <v>0</v>
      </c>
      <c r="GP25" t="s">
        <v>361</v>
      </c>
      <c r="GQ25" t="s">
        <v>362</v>
      </c>
      <c r="GR25" t="s">
        <v>363</v>
      </c>
      <c r="GS25" t="s">
        <v>363</v>
      </c>
      <c r="GT25" t="s">
        <v>363</v>
      </c>
      <c r="GU25" t="s">
        <v>363</v>
      </c>
      <c r="GV25">
        <v>0</v>
      </c>
      <c r="GW25">
        <v>100</v>
      </c>
      <c r="GX25">
        <v>100</v>
      </c>
      <c r="GY25">
        <v>2.8000000000000001E-2</v>
      </c>
      <c r="GZ25">
        <v>0.19350000000000001</v>
      </c>
      <c r="HA25">
        <v>7.0999999999799002E-3</v>
      </c>
      <c r="HB25">
        <v>0</v>
      </c>
      <c r="HC25">
        <v>0</v>
      </c>
      <c r="HD25">
        <v>0</v>
      </c>
      <c r="HE25">
        <v>0.19350000000000001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2.1</v>
      </c>
      <c r="HN25">
        <v>2.1</v>
      </c>
      <c r="HO25">
        <v>2</v>
      </c>
      <c r="HP25">
        <v>494.83499999999998</v>
      </c>
      <c r="HQ25">
        <v>501.49400000000003</v>
      </c>
      <c r="HR25">
        <v>23.674700000000001</v>
      </c>
      <c r="HS25">
        <v>27.178100000000001</v>
      </c>
      <c r="HT25">
        <v>30</v>
      </c>
      <c r="HU25">
        <v>27.076599999999999</v>
      </c>
      <c r="HV25">
        <v>27.089200000000002</v>
      </c>
      <c r="HW25">
        <v>20.639800000000001</v>
      </c>
      <c r="HX25">
        <v>20.05</v>
      </c>
      <c r="HY25">
        <v>95.7</v>
      </c>
      <c r="HZ25">
        <v>23.673300000000001</v>
      </c>
      <c r="IA25">
        <v>400</v>
      </c>
      <c r="IB25">
        <v>0</v>
      </c>
      <c r="IC25">
        <v>104.812</v>
      </c>
      <c r="ID25">
        <v>101.54600000000001</v>
      </c>
    </row>
    <row r="26" spans="1:238" x14ac:dyDescent="0.35">
      <c r="A26">
        <v>9</v>
      </c>
      <c r="B26">
        <v>1599664832.5</v>
      </c>
      <c r="C26">
        <v>1853.4000000953699</v>
      </c>
      <c r="D26" t="s">
        <v>400</v>
      </c>
      <c r="E26" t="s">
        <v>401</v>
      </c>
      <c r="F26">
        <v>1599664832.5</v>
      </c>
      <c r="G26">
        <f t="shared" si="0"/>
        <v>2.0722784619182466E-3</v>
      </c>
      <c r="H26">
        <f t="shared" si="1"/>
        <v>5.8343778990366548</v>
      </c>
      <c r="I26">
        <f t="shared" si="2"/>
        <v>391.99399355741554</v>
      </c>
      <c r="J26">
        <f t="shared" si="3"/>
        <v>374.40471188695329</v>
      </c>
      <c r="K26">
        <f t="shared" si="4"/>
        <v>38.183641665663039</v>
      </c>
      <c r="L26">
        <f t="shared" si="5"/>
        <v>39.977483482120022</v>
      </c>
      <c r="M26">
        <f t="shared" si="6"/>
        <v>0.68813954137118249</v>
      </c>
      <c r="N26">
        <f t="shared" si="7"/>
        <v>2.2932893800311915</v>
      </c>
      <c r="O26">
        <f t="shared" si="8"/>
        <v>0.59080852670228245</v>
      </c>
      <c r="P26">
        <f t="shared" si="9"/>
        <v>0.37684732034481566</v>
      </c>
      <c r="Q26">
        <f t="shared" si="10"/>
        <v>24.75351190004891</v>
      </c>
      <c r="R26">
        <f t="shared" si="11"/>
        <v>25.485470936064342</v>
      </c>
      <c r="S26">
        <f t="shared" si="12"/>
        <v>25.156400000000001</v>
      </c>
      <c r="T26">
        <f t="shared" si="13"/>
        <v>3.2094473294782473</v>
      </c>
      <c r="U26">
        <f t="shared" si="14"/>
        <v>84.937918723197896</v>
      </c>
      <c r="V26">
        <f t="shared" si="15"/>
        <v>2.8623806846246302</v>
      </c>
      <c r="W26">
        <f t="shared" si="16"/>
        <v>3.3699680044583769</v>
      </c>
      <c r="X26">
        <f t="shared" si="17"/>
        <v>0.34706664485361705</v>
      </c>
      <c r="Y26">
        <f t="shared" si="18"/>
        <v>-91.387480170594671</v>
      </c>
      <c r="Z26">
        <f t="shared" si="19"/>
        <v>101.6410052019361</v>
      </c>
      <c r="AA26">
        <f t="shared" si="20"/>
        <v>9.428649667800503</v>
      </c>
      <c r="AB26">
        <f t="shared" si="21"/>
        <v>44.435686599190838</v>
      </c>
      <c r="AC26">
        <v>23</v>
      </c>
      <c r="AD26">
        <v>5</v>
      </c>
      <c r="AE26">
        <f t="shared" si="22"/>
        <v>1.0008495272217615</v>
      </c>
      <c r="AF26">
        <f t="shared" si="23"/>
        <v>8.4952722176145912E-2</v>
      </c>
      <c r="AG26">
        <f t="shared" si="24"/>
        <v>54193.764570295032</v>
      </c>
      <c r="AH26" t="s">
        <v>360</v>
      </c>
      <c r="AI26">
        <v>10243.1</v>
      </c>
      <c r="AJ26">
        <v>703.44038461538503</v>
      </c>
      <c r="AK26">
        <v>3510.15</v>
      </c>
      <c r="AL26">
        <f t="shared" si="25"/>
        <v>2806.7096153846151</v>
      </c>
      <c r="AM26">
        <f t="shared" si="26"/>
        <v>0.79959819819227529</v>
      </c>
      <c r="AN26">
        <v>-0.80065374135197698</v>
      </c>
      <c r="AO26" t="s">
        <v>402</v>
      </c>
      <c r="AP26">
        <v>10235</v>
      </c>
      <c r="AQ26">
        <v>933.82523076923098</v>
      </c>
      <c r="AR26">
        <v>3008.6</v>
      </c>
      <c r="AS26">
        <f t="shared" si="27"/>
        <v>0.68961469428663458</v>
      </c>
      <c r="AT26">
        <v>0.5</v>
      </c>
      <c r="AU26">
        <f t="shared" si="28"/>
        <v>126.4193434538449</v>
      </c>
      <c r="AV26">
        <f t="shared" si="29"/>
        <v>5.8343778990366548</v>
      </c>
      <c r="AW26">
        <f t="shared" si="30"/>
        <v>43.590318443920154</v>
      </c>
      <c r="AX26">
        <f t="shared" si="31"/>
        <v>0.72700591637306389</v>
      </c>
      <c r="AY26">
        <f t="shared" si="32"/>
        <v>5.2484307061846515E-2</v>
      </c>
      <c r="AZ26">
        <f t="shared" si="33"/>
        <v>0.16670544439274088</v>
      </c>
      <c r="BA26" t="s">
        <v>403</v>
      </c>
      <c r="BB26">
        <v>821.33</v>
      </c>
      <c r="BC26">
        <f t="shared" si="34"/>
        <v>2187.27</v>
      </c>
      <c r="BD26">
        <f t="shared" si="35"/>
        <v>0.94856820110492479</v>
      </c>
      <c r="BE26">
        <f t="shared" si="36"/>
        <v>0.18653163841387677</v>
      </c>
      <c r="BF26">
        <f t="shared" si="37"/>
        <v>0.90005687909146959</v>
      </c>
      <c r="BG26">
        <f t="shared" si="38"/>
        <v>0.17869679045200076</v>
      </c>
      <c r="BH26">
        <f t="shared" si="39"/>
        <v>0.83429692724380644</v>
      </c>
      <c r="BI26">
        <f t="shared" si="40"/>
        <v>0.16570307275619356</v>
      </c>
      <c r="BJ26">
        <f t="shared" si="41"/>
        <v>149.98099999999999</v>
      </c>
      <c r="BK26">
        <f t="shared" si="42"/>
        <v>126.4193434538449</v>
      </c>
      <c r="BL26">
        <f t="shared" si="43"/>
        <v>0.84290239066178319</v>
      </c>
      <c r="BM26">
        <f t="shared" si="44"/>
        <v>0.19580478132356618</v>
      </c>
      <c r="BN26">
        <v>1599664832.5</v>
      </c>
      <c r="BO26">
        <v>391.99400000000003</v>
      </c>
      <c r="BP26">
        <v>399.964</v>
      </c>
      <c r="BQ26">
        <v>28.066700000000001</v>
      </c>
      <c r="BR26">
        <v>25.651900000000001</v>
      </c>
      <c r="BS26">
        <v>391.99</v>
      </c>
      <c r="BT26">
        <v>27.873200000000001</v>
      </c>
      <c r="BU26">
        <v>500.00599999999997</v>
      </c>
      <c r="BV26">
        <v>101.88500000000001</v>
      </c>
      <c r="BW26">
        <v>9.9938899999999997E-2</v>
      </c>
      <c r="BX26">
        <v>25.9785</v>
      </c>
      <c r="BY26">
        <v>25.156400000000001</v>
      </c>
      <c r="BZ26">
        <v>999.9</v>
      </c>
      <c r="CA26">
        <v>0</v>
      </c>
      <c r="CB26">
        <v>0</v>
      </c>
      <c r="CC26">
        <v>10026.200000000001</v>
      </c>
      <c r="CD26">
        <v>0</v>
      </c>
      <c r="CE26">
        <v>9.8654600000000006</v>
      </c>
      <c r="CF26">
        <v>-7.9463200000000001</v>
      </c>
      <c r="CG26">
        <v>403.33800000000002</v>
      </c>
      <c r="CH26">
        <v>410.49400000000003</v>
      </c>
      <c r="CI26">
        <v>2.4148800000000001</v>
      </c>
      <c r="CJ26">
        <v>399.964</v>
      </c>
      <c r="CK26">
        <v>25.651900000000001</v>
      </c>
      <c r="CL26">
        <v>2.8595799999999998</v>
      </c>
      <c r="CM26">
        <v>2.61354</v>
      </c>
      <c r="CN26">
        <v>23.232099999999999</v>
      </c>
      <c r="CO26">
        <v>21.7514</v>
      </c>
      <c r="CP26">
        <v>149.98099999999999</v>
      </c>
      <c r="CQ26">
        <v>0.899899</v>
      </c>
      <c r="CR26">
        <v>0.100101</v>
      </c>
      <c r="CS26">
        <v>0</v>
      </c>
      <c r="CT26">
        <v>935.35699999999997</v>
      </c>
      <c r="CU26">
        <v>4.9998100000000001</v>
      </c>
      <c r="CV26">
        <v>1457.17</v>
      </c>
      <c r="CW26">
        <v>1205.22</v>
      </c>
      <c r="CX26">
        <v>40.875</v>
      </c>
      <c r="CY26">
        <v>44.125</v>
      </c>
      <c r="CZ26">
        <v>42.875</v>
      </c>
      <c r="DA26">
        <v>43.436999999999998</v>
      </c>
      <c r="DB26">
        <v>43.436999999999998</v>
      </c>
      <c r="DC26">
        <v>130.47</v>
      </c>
      <c r="DD26">
        <v>14.51</v>
      </c>
      <c r="DE26">
        <v>0</v>
      </c>
      <c r="DF26">
        <v>81.099999904632597</v>
      </c>
      <c r="DG26">
        <v>0</v>
      </c>
      <c r="DH26">
        <v>933.82523076923098</v>
      </c>
      <c r="DI26">
        <v>21.7980171051361</v>
      </c>
      <c r="DJ26">
        <v>29.695726508954301</v>
      </c>
      <c r="DK26">
        <v>1454.7623076923101</v>
      </c>
      <c r="DL26">
        <v>15</v>
      </c>
      <c r="DM26">
        <v>1599664850</v>
      </c>
      <c r="DN26" t="s">
        <v>404</v>
      </c>
      <c r="DO26">
        <v>1599664850</v>
      </c>
      <c r="DP26">
        <v>1599664623</v>
      </c>
      <c r="DQ26">
        <v>25</v>
      </c>
      <c r="DR26">
        <v>-2.4E-2</v>
      </c>
      <c r="DS26">
        <v>-1.2E-2</v>
      </c>
      <c r="DT26">
        <v>4.0000000000000001E-3</v>
      </c>
      <c r="DU26">
        <v>0.193</v>
      </c>
      <c r="DV26">
        <v>400</v>
      </c>
      <c r="DW26">
        <v>26</v>
      </c>
      <c r="DX26">
        <v>0.08</v>
      </c>
      <c r="DY26">
        <v>0.03</v>
      </c>
      <c r="DZ26">
        <v>399.99504878048799</v>
      </c>
      <c r="EA26">
        <v>-1.18954703826827E-2</v>
      </c>
      <c r="EB26">
        <v>1.5692084721386199E-2</v>
      </c>
      <c r="EC26">
        <v>1</v>
      </c>
      <c r="ED26">
        <v>392.13216129032298</v>
      </c>
      <c r="EE26">
        <v>-0.84793548387033002</v>
      </c>
      <c r="EF26">
        <v>6.3450817516377503E-2</v>
      </c>
      <c r="EG26">
        <v>1</v>
      </c>
      <c r="EH26">
        <v>25.611687804878098</v>
      </c>
      <c r="EI26">
        <v>0.23665087108012001</v>
      </c>
      <c r="EJ26">
        <v>2.3365559344345001E-2</v>
      </c>
      <c r="EK26">
        <v>1</v>
      </c>
      <c r="EL26">
        <v>28.050502439024399</v>
      </c>
      <c r="EM26">
        <v>0.150196515679308</v>
      </c>
      <c r="EN26">
        <v>1.5453257416573E-2</v>
      </c>
      <c r="EO26">
        <v>1</v>
      </c>
      <c r="EP26">
        <v>4</v>
      </c>
      <c r="EQ26">
        <v>4</v>
      </c>
      <c r="ER26" t="s">
        <v>379</v>
      </c>
      <c r="ES26">
        <v>2.9991300000000001</v>
      </c>
      <c r="ET26">
        <v>2.69415</v>
      </c>
      <c r="EU26">
        <v>9.9902500000000005E-2</v>
      </c>
      <c r="EV26">
        <v>0.10188800000000001</v>
      </c>
      <c r="EW26">
        <v>0.12275800000000001</v>
      </c>
      <c r="EX26">
        <v>0.114841</v>
      </c>
      <c r="EY26">
        <v>28387.4</v>
      </c>
      <c r="EZ26">
        <v>32028</v>
      </c>
      <c r="FA26">
        <v>27555.8</v>
      </c>
      <c r="FB26">
        <v>30873.599999999999</v>
      </c>
      <c r="FC26">
        <v>33893.199999999997</v>
      </c>
      <c r="FD26">
        <v>37598.1</v>
      </c>
      <c r="FE26">
        <v>40706.5</v>
      </c>
      <c r="FF26">
        <v>45466.2</v>
      </c>
      <c r="FG26">
        <v>1.9540999999999999</v>
      </c>
      <c r="FH26">
        <v>1.9904999999999999</v>
      </c>
      <c r="FI26">
        <v>4.1533300000000002E-2</v>
      </c>
      <c r="FJ26">
        <v>0</v>
      </c>
      <c r="FK26">
        <v>24.474699999999999</v>
      </c>
      <c r="FL26">
        <v>999.9</v>
      </c>
      <c r="FM26">
        <v>71.188000000000002</v>
      </c>
      <c r="FN26">
        <v>29.547000000000001</v>
      </c>
      <c r="FO26">
        <v>29.002300000000002</v>
      </c>
      <c r="FP26">
        <v>61.506500000000003</v>
      </c>
      <c r="FQ26">
        <v>35.625</v>
      </c>
      <c r="FR26">
        <v>1</v>
      </c>
      <c r="FS26">
        <v>-2.0442100000000001E-2</v>
      </c>
      <c r="FT26">
        <v>1.1546799999999999</v>
      </c>
      <c r="FU26">
        <v>20.2058</v>
      </c>
      <c r="FV26">
        <v>5.2246300000000003</v>
      </c>
      <c r="FW26">
        <v>12.027900000000001</v>
      </c>
      <c r="FX26">
        <v>4.96035</v>
      </c>
      <c r="FY26">
        <v>3.3015300000000001</v>
      </c>
      <c r="FZ26">
        <v>9083.4</v>
      </c>
      <c r="GA26">
        <v>9999</v>
      </c>
      <c r="GB26">
        <v>999.9</v>
      </c>
      <c r="GC26">
        <v>9999</v>
      </c>
      <c r="GD26">
        <v>1.8800399999999999</v>
      </c>
      <c r="GE26">
        <v>1.87686</v>
      </c>
      <c r="GF26">
        <v>1.8791199999999999</v>
      </c>
      <c r="GG26">
        <v>1.87897</v>
      </c>
      <c r="GH26">
        <v>1.88032</v>
      </c>
      <c r="GI26">
        <v>1.8733200000000001</v>
      </c>
      <c r="GJ26">
        <v>1.8809499999999999</v>
      </c>
      <c r="GK26">
        <v>1.875</v>
      </c>
      <c r="GL26">
        <v>5</v>
      </c>
      <c r="GM26">
        <v>0</v>
      </c>
      <c r="GN26">
        <v>0</v>
      </c>
      <c r="GO26">
        <v>0</v>
      </c>
      <c r="GP26" t="s">
        <v>361</v>
      </c>
      <c r="GQ26" t="s">
        <v>362</v>
      </c>
      <c r="GR26" t="s">
        <v>363</v>
      </c>
      <c r="GS26" t="s">
        <v>363</v>
      </c>
      <c r="GT26" t="s">
        <v>363</v>
      </c>
      <c r="GU26" t="s">
        <v>363</v>
      </c>
      <c r="GV26">
        <v>0</v>
      </c>
      <c r="GW26">
        <v>100</v>
      </c>
      <c r="GX26">
        <v>100</v>
      </c>
      <c r="GY26">
        <v>4.0000000000000001E-3</v>
      </c>
      <c r="GZ26">
        <v>0.19350000000000001</v>
      </c>
      <c r="HA26">
        <v>2.7809523809594301E-2</v>
      </c>
      <c r="HB26">
        <v>0</v>
      </c>
      <c r="HC26">
        <v>0</v>
      </c>
      <c r="HD26">
        <v>0</v>
      </c>
      <c r="HE26">
        <v>0.19350000000000001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1</v>
      </c>
      <c r="HN26">
        <v>3.5</v>
      </c>
      <c r="HO26">
        <v>2</v>
      </c>
      <c r="HP26">
        <v>494.67899999999997</v>
      </c>
      <c r="HQ26">
        <v>501.89299999999997</v>
      </c>
      <c r="HR26">
        <v>23.732600000000001</v>
      </c>
      <c r="HS26">
        <v>27.202100000000002</v>
      </c>
      <c r="HT26">
        <v>30.000399999999999</v>
      </c>
      <c r="HU26">
        <v>27.1084</v>
      </c>
      <c r="HV26">
        <v>27.121099999999998</v>
      </c>
      <c r="HW26">
        <v>20.645600000000002</v>
      </c>
      <c r="HX26">
        <v>20.05</v>
      </c>
      <c r="HY26">
        <v>95.7</v>
      </c>
      <c r="HZ26">
        <v>23.732199999999999</v>
      </c>
      <c r="IA26">
        <v>400</v>
      </c>
      <c r="IB26">
        <v>0</v>
      </c>
      <c r="IC26">
        <v>104.807</v>
      </c>
      <c r="ID26">
        <v>101.541</v>
      </c>
    </row>
    <row r="27" spans="1:238" x14ac:dyDescent="0.35">
      <c r="A27">
        <v>10</v>
      </c>
      <c r="B27">
        <v>1599664971</v>
      </c>
      <c r="C27">
        <v>1991.9000000953699</v>
      </c>
      <c r="D27" t="s">
        <v>405</v>
      </c>
      <c r="E27" t="s">
        <v>406</v>
      </c>
      <c r="F27">
        <v>1599664971</v>
      </c>
      <c r="G27">
        <f t="shared" si="0"/>
        <v>2.1310489565190271E-3</v>
      </c>
      <c r="H27">
        <f t="shared" si="1"/>
        <v>3.1124041394216246</v>
      </c>
      <c r="I27">
        <f t="shared" si="2"/>
        <v>395.31999653702178</v>
      </c>
      <c r="J27">
        <f t="shared" si="3"/>
        <v>384.9874773959923</v>
      </c>
      <c r="K27">
        <f t="shared" si="4"/>
        <v>39.262551614619788</v>
      </c>
      <c r="L27">
        <f t="shared" si="5"/>
        <v>40.316302943955726</v>
      </c>
      <c r="M27">
        <f t="shared" si="6"/>
        <v>0.69852117130184299</v>
      </c>
      <c r="N27">
        <f t="shared" si="7"/>
        <v>2.286817796336134</v>
      </c>
      <c r="O27">
        <f t="shared" si="8"/>
        <v>0.59821841778359819</v>
      </c>
      <c r="P27">
        <f t="shared" si="9"/>
        <v>0.38169209266745807</v>
      </c>
      <c r="Q27">
        <f t="shared" si="10"/>
        <v>16.484353601685495</v>
      </c>
      <c r="R27">
        <f t="shared" si="11"/>
        <v>25.216233858509927</v>
      </c>
      <c r="S27">
        <f t="shared" si="12"/>
        <v>24.974900000000002</v>
      </c>
      <c r="T27">
        <f t="shared" si="13"/>
        <v>3.174922505825001</v>
      </c>
      <c r="U27">
        <f t="shared" si="14"/>
        <v>84.682873399444475</v>
      </c>
      <c r="V27">
        <f t="shared" si="15"/>
        <v>2.8223044051518</v>
      </c>
      <c r="W27">
        <f t="shared" si="16"/>
        <v>3.3327924429762139</v>
      </c>
      <c r="X27">
        <f t="shared" si="17"/>
        <v>0.35261810067320098</v>
      </c>
      <c r="Y27">
        <f t="shared" si="18"/>
        <v>-93.9792589824891</v>
      </c>
      <c r="Z27">
        <f t="shared" si="19"/>
        <v>100.63911364174672</v>
      </c>
      <c r="AA27">
        <f t="shared" si="20"/>
        <v>9.3447934593033199</v>
      </c>
      <c r="AB27">
        <f t="shared" si="21"/>
        <v>32.489001720246435</v>
      </c>
      <c r="AC27">
        <v>23</v>
      </c>
      <c r="AD27">
        <v>5</v>
      </c>
      <c r="AE27">
        <f t="shared" si="22"/>
        <v>1.0008524158111121</v>
      </c>
      <c r="AF27">
        <f t="shared" si="23"/>
        <v>8.5241581111206166E-2</v>
      </c>
      <c r="AG27">
        <f t="shared" si="24"/>
        <v>54010.273539214773</v>
      </c>
      <c r="AH27" t="s">
        <v>360</v>
      </c>
      <c r="AI27">
        <v>10243.1</v>
      </c>
      <c r="AJ27">
        <v>703.44038461538503</v>
      </c>
      <c r="AK27">
        <v>3510.15</v>
      </c>
      <c r="AL27">
        <f t="shared" si="25"/>
        <v>2806.7096153846151</v>
      </c>
      <c r="AM27">
        <f t="shared" si="26"/>
        <v>0.79959819819227529</v>
      </c>
      <c r="AN27">
        <v>-0.80065374135197698</v>
      </c>
      <c r="AO27" t="s">
        <v>407</v>
      </c>
      <c r="AP27">
        <v>10231.299999999999</v>
      </c>
      <c r="AQ27">
        <v>899.35527999999999</v>
      </c>
      <c r="AR27">
        <v>3132.27</v>
      </c>
      <c r="AS27">
        <f t="shared" si="27"/>
        <v>0.71287427967576233</v>
      </c>
      <c r="AT27">
        <v>0.5</v>
      </c>
      <c r="AU27">
        <f t="shared" si="28"/>
        <v>84.23387911689845</v>
      </c>
      <c r="AV27">
        <f t="shared" si="29"/>
        <v>3.1124041394216246</v>
      </c>
      <c r="AW27">
        <f t="shared" si="30"/>
        <v>30.024082949877112</v>
      </c>
      <c r="AX27">
        <f t="shared" si="31"/>
        <v>0.73520801208069542</v>
      </c>
      <c r="AY27">
        <f t="shared" si="32"/>
        <v>4.6454679777279656E-2</v>
      </c>
      <c r="AZ27">
        <f t="shared" si="33"/>
        <v>0.12064094091505526</v>
      </c>
      <c r="BA27" t="s">
        <v>408</v>
      </c>
      <c r="BB27">
        <v>829.4</v>
      </c>
      <c r="BC27">
        <f t="shared" si="34"/>
        <v>2302.87</v>
      </c>
      <c r="BD27">
        <f t="shared" si="35"/>
        <v>0.96962256662338731</v>
      </c>
      <c r="BE27">
        <f t="shared" si="36"/>
        <v>0.1409605520843048</v>
      </c>
      <c r="BF27">
        <f t="shared" si="37"/>
        <v>0.91933773610810021</v>
      </c>
      <c r="BG27">
        <f t="shared" si="38"/>
        <v>0.13463451934204373</v>
      </c>
      <c r="BH27">
        <f t="shared" si="39"/>
        <v>0.89420162936880454</v>
      </c>
      <c r="BI27">
        <f t="shared" si="40"/>
        <v>0.10579837063119546</v>
      </c>
      <c r="BJ27">
        <f t="shared" si="41"/>
        <v>99.939499999999995</v>
      </c>
      <c r="BK27">
        <f t="shared" si="42"/>
        <v>84.23387911689845</v>
      </c>
      <c r="BL27">
        <f t="shared" si="43"/>
        <v>0.84284871464134259</v>
      </c>
      <c r="BM27">
        <f t="shared" si="44"/>
        <v>0.19569742928268527</v>
      </c>
      <c r="BN27">
        <v>1599664971</v>
      </c>
      <c r="BO27">
        <v>395.32</v>
      </c>
      <c r="BP27">
        <v>400.06299999999999</v>
      </c>
      <c r="BQ27">
        <v>27.673999999999999</v>
      </c>
      <c r="BR27">
        <v>25.189499999999999</v>
      </c>
      <c r="BS27">
        <v>395.32</v>
      </c>
      <c r="BT27">
        <v>27.473500000000001</v>
      </c>
      <c r="BU27">
        <v>499.96199999999999</v>
      </c>
      <c r="BV27">
        <v>101.884</v>
      </c>
      <c r="BW27">
        <v>9.9970699999999996E-2</v>
      </c>
      <c r="BX27">
        <v>25.7912</v>
      </c>
      <c r="BY27">
        <v>24.974900000000002</v>
      </c>
      <c r="BZ27">
        <v>999.9</v>
      </c>
      <c r="CA27">
        <v>0</v>
      </c>
      <c r="CB27">
        <v>0</v>
      </c>
      <c r="CC27">
        <v>9984.3799999999992</v>
      </c>
      <c r="CD27">
        <v>0</v>
      </c>
      <c r="CE27">
        <v>10.101000000000001</v>
      </c>
      <c r="CF27">
        <v>-4.7428600000000003</v>
      </c>
      <c r="CG27">
        <v>406.57100000000003</v>
      </c>
      <c r="CH27">
        <v>410.4</v>
      </c>
      <c r="CI27">
        <v>2.48454</v>
      </c>
      <c r="CJ27">
        <v>400.06299999999999</v>
      </c>
      <c r="CK27">
        <v>25.189499999999999</v>
      </c>
      <c r="CL27">
        <v>2.8195399999999999</v>
      </c>
      <c r="CM27">
        <v>2.5663999999999998</v>
      </c>
      <c r="CN27">
        <v>22.998899999999999</v>
      </c>
      <c r="CO27">
        <v>21.453900000000001</v>
      </c>
      <c r="CP27">
        <v>99.939499999999995</v>
      </c>
      <c r="CQ27">
        <v>0.89999399999999996</v>
      </c>
      <c r="CR27">
        <v>0.100006</v>
      </c>
      <c r="CS27">
        <v>0</v>
      </c>
      <c r="CT27">
        <v>898.71199999999999</v>
      </c>
      <c r="CU27">
        <v>4.9998100000000001</v>
      </c>
      <c r="CV27">
        <v>945.69600000000003</v>
      </c>
      <c r="CW27">
        <v>789.25099999999998</v>
      </c>
      <c r="CX27">
        <v>40.375</v>
      </c>
      <c r="CY27">
        <v>43.811999999999998</v>
      </c>
      <c r="CZ27">
        <v>42.5</v>
      </c>
      <c r="DA27">
        <v>43.186999999999998</v>
      </c>
      <c r="DB27">
        <v>43.061999999999998</v>
      </c>
      <c r="DC27">
        <v>85.45</v>
      </c>
      <c r="DD27">
        <v>9.49</v>
      </c>
      <c r="DE27">
        <v>0</v>
      </c>
      <c r="DF27">
        <v>138.299999952316</v>
      </c>
      <c r="DG27">
        <v>0</v>
      </c>
      <c r="DH27">
        <v>899.35527999999999</v>
      </c>
      <c r="DI27">
        <v>0.39130770154456701</v>
      </c>
      <c r="DJ27">
        <v>2.6617692616678799</v>
      </c>
      <c r="DK27">
        <v>946.23404000000005</v>
      </c>
      <c r="DL27">
        <v>15</v>
      </c>
      <c r="DM27">
        <v>1599664905</v>
      </c>
      <c r="DN27" t="s">
        <v>409</v>
      </c>
      <c r="DO27">
        <v>1599664898</v>
      </c>
      <c r="DP27">
        <v>1599664905</v>
      </c>
      <c r="DQ27">
        <v>26</v>
      </c>
      <c r="DR27">
        <v>-4.0000000000000001E-3</v>
      </c>
      <c r="DS27">
        <v>7.0000000000000001E-3</v>
      </c>
      <c r="DT27">
        <v>0</v>
      </c>
      <c r="DU27">
        <v>0.2</v>
      </c>
      <c r="DV27">
        <v>400</v>
      </c>
      <c r="DW27">
        <v>26</v>
      </c>
      <c r="DX27">
        <v>0.19</v>
      </c>
      <c r="DY27">
        <v>0.03</v>
      </c>
      <c r="DZ27">
        <v>400.252170731707</v>
      </c>
      <c r="EA27">
        <v>-2.7015888501735201</v>
      </c>
      <c r="EB27">
        <v>0.34063147259021498</v>
      </c>
      <c r="EC27">
        <v>0</v>
      </c>
      <c r="ED27">
        <v>397.87280645161297</v>
      </c>
      <c r="EE27">
        <v>-27.4413870967749</v>
      </c>
      <c r="EF27">
        <v>2.1343249959519901</v>
      </c>
      <c r="EG27">
        <v>0</v>
      </c>
      <c r="EH27">
        <v>25.2201512195122</v>
      </c>
      <c r="EI27">
        <v>-0.240635540069704</v>
      </c>
      <c r="EJ27">
        <v>2.43869529487089E-2</v>
      </c>
      <c r="EK27">
        <v>1</v>
      </c>
      <c r="EL27">
        <v>27.678378048780498</v>
      </c>
      <c r="EM27">
        <v>-1.06578397211761E-2</v>
      </c>
      <c r="EN27">
        <v>1.2936075846200299E-3</v>
      </c>
      <c r="EO27">
        <v>1</v>
      </c>
      <c r="EP27">
        <v>2</v>
      </c>
      <c r="EQ27">
        <v>4</v>
      </c>
      <c r="ER27" t="s">
        <v>369</v>
      </c>
      <c r="ES27">
        <v>2.9990299999999999</v>
      </c>
      <c r="ET27">
        <v>2.6941799999999998</v>
      </c>
      <c r="EU27">
        <v>0.100554</v>
      </c>
      <c r="EV27">
        <v>0.10190100000000001</v>
      </c>
      <c r="EW27">
        <v>0.121526</v>
      </c>
      <c r="EX27">
        <v>0.113396</v>
      </c>
      <c r="EY27">
        <v>28367.599999999999</v>
      </c>
      <c r="EZ27">
        <v>32028.400000000001</v>
      </c>
      <c r="FA27">
        <v>27556.5</v>
      </c>
      <c r="FB27">
        <v>30874.3</v>
      </c>
      <c r="FC27">
        <v>33942.5</v>
      </c>
      <c r="FD27">
        <v>37660.9</v>
      </c>
      <c r="FE27">
        <v>40708.1</v>
      </c>
      <c r="FF27">
        <v>45467.8</v>
      </c>
      <c r="FG27">
        <v>1.95322</v>
      </c>
      <c r="FH27">
        <v>1.9898499999999999</v>
      </c>
      <c r="FI27">
        <v>3.52412E-2</v>
      </c>
      <c r="FJ27">
        <v>0</v>
      </c>
      <c r="FK27">
        <v>24.3964</v>
      </c>
      <c r="FL27">
        <v>999.9</v>
      </c>
      <c r="FM27">
        <v>69.644000000000005</v>
      </c>
      <c r="FN27">
        <v>29.628</v>
      </c>
      <c r="FO27">
        <v>28.504799999999999</v>
      </c>
      <c r="FP27">
        <v>61.976500000000001</v>
      </c>
      <c r="FQ27">
        <v>35.468800000000002</v>
      </c>
      <c r="FR27">
        <v>1</v>
      </c>
      <c r="FS27">
        <v>-2.2487300000000002E-2</v>
      </c>
      <c r="FT27">
        <v>1.2209700000000001</v>
      </c>
      <c r="FU27">
        <v>20.205500000000001</v>
      </c>
      <c r="FV27">
        <v>5.2243300000000001</v>
      </c>
      <c r="FW27">
        <v>12.027900000000001</v>
      </c>
      <c r="FX27">
        <v>4.9599000000000002</v>
      </c>
      <c r="FY27">
        <v>3.3016999999999999</v>
      </c>
      <c r="FZ27">
        <v>9086.5</v>
      </c>
      <c r="GA27">
        <v>9999</v>
      </c>
      <c r="GB27">
        <v>999.9</v>
      </c>
      <c r="GC27">
        <v>9999</v>
      </c>
      <c r="GD27">
        <v>1.8800399999999999</v>
      </c>
      <c r="GE27">
        <v>1.87686</v>
      </c>
      <c r="GF27">
        <v>1.8791199999999999</v>
      </c>
      <c r="GG27">
        <v>1.8789499999999999</v>
      </c>
      <c r="GH27">
        <v>1.88029</v>
      </c>
      <c r="GI27">
        <v>1.8733200000000001</v>
      </c>
      <c r="GJ27">
        <v>1.8809499999999999</v>
      </c>
      <c r="GK27">
        <v>1.875</v>
      </c>
      <c r="GL27">
        <v>5</v>
      </c>
      <c r="GM27">
        <v>0</v>
      </c>
      <c r="GN27">
        <v>0</v>
      </c>
      <c r="GO27">
        <v>0</v>
      </c>
      <c r="GP27" t="s">
        <v>361</v>
      </c>
      <c r="GQ27" t="s">
        <v>362</v>
      </c>
      <c r="GR27" t="s">
        <v>363</v>
      </c>
      <c r="GS27" t="s">
        <v>363</v>
      </c>
      <c r="GT27" t="s">
        <v>363</v>
      </c>
      <c r="GU27" t="s">
        <v>363</v>
      </c>
      <c r="GV27">
        <v>0</v>
      </c>
      <c r="GW27">
        <v>100</v>
      </c>
      <c r="GX27">
        <v>100</v>
      </c>
      <c r="GY27">
        <v>0</v>
      </c>
      <c r="GZ27">
        <v>0.20050000000000001</v>
      </c>
      <c r="HA27">
        <v>-1.00000000031741E-4</v>
      </c>
      <c r="HB27">
        <v>0</v>
      </c>
      <c r="HC27">
        <v>0</v>
      </c>
      <c r="HD27">
        <v>0</v>
      </c>
      <c r="HE27">
        <v>0.20047000000000301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1.2</v>
      </c>
      <c r="HN27">
        <v>1.1000000000000001</v>
      </c>
      <c r="HO27">
        <v>2</v>
      </c>
      <c r="HP27">
        <v>494.16300000000001</v>
      </c>
      <c r="HQ27">
        <v>501.49900000000002</v>
      </c>
      <c r="HR27">
        <v>23.5014</v>
      </c>
      <c r="HS27">
        <v>27.188199999999998</v>
      </c>
      <c r="HT27">
        <v>30</v>
      </c>
      <c r="HU27">
        <v>27.115200000000002</v>
      </c>
      <c r="HV27">
        <v>27.125699999999998</v>
      </c>
      <c r="HW27">
        <v>20.6387</v>
      </c>
      <c r="HX27">
        <v>20.05</v>
      </c>
      <c r="HY27">
        <v>95.7</v>
      </c>
      <c r="HZ27">
        <v>23.502800000000001</v>
      </c>
      <c r="IA27">
        <v>400</v>
      </c>
      <c r="IB27">
        <v>0</v>
      </c>
      <c r="IC27">
        <v>104.81100000000001</v>
      </c>
      <c r="ID27">
        <v>101.544</v>
      </c>
    </row>
    <row r="28" spans="1:238" x14ac:dyDescent="0.35">
      <c r="A28">
        <v>11</v>
      </c>
      <c r="B28">
        <v>1599665034</v>
      </c>
      <c r="C28">
        <v>2054.9000000953702</v>
      </c>
      <c r="D28" t="s">
        <v>410</v>
      </c>
      <c r="E28" t="s">
        <v>411</v>
      </c>
      <c r="F28">
        <v>1599665034</v>
      </c>
      <c r="G28">
        <f t="shared" si="0"/>
        <v>1.9886010659190601E-3</v>
      </c>
      <c r="H28">
        <f t="shared" si="1"/>
        <v>0.9996146016087516</v>
      </c>
      <c r="I28">
        <f t="shared" si="2"/>
        <v>397.82599889137055</v>
      </c>
      <c r="J28">
        <f t="shared" si="3"/>
        <v>392.89094280210867</v>
      </c>
      <c r="K28">
        <f t="shared" si="4"/>
        <v>40.069750314129813</v>
      </c>
      <c r="L28">
        <f t="shared" si="5"/>
        <v>40.573061650025259</v>
      </c>
      <c r="M28">
        <f t="shared" si="6"/>
        <v>0.65728200692502314</v>
      </c>
      <c r="N28">
        <f t="shared" si="7"/>
        <v>2.2892768008720528</v>
      </c>
      <c r="O28">
        <f t="shared" si="8"/>
        <v>0.56774696834137106</v>
      </c>
      <c r="P28">
        <f t="shared" si="9"/>
        <v>0.3618651634052244</v>
      </c>
      <c r="Q28">
        <f t="shared" si="10"/>
        <v>8.223526835630846</v>
      </c>
      <c r="R28">
        <f t="shared" si="11"/>
        <v>25.162911433811257</v>
      </c>
      <c r="S28">
        <f t="shared" si="12"/>
        <v>24.945599999999999</v>
      </c>
      <c r="T28">
        <f t="shared" si="13"/>
        <v>3.1693796121870421</v>
      </c>
      <c r="U28">
        <f t="shared" si="14"/>
        <v>84.890325842596752</v>
      </c>
      <c r="V28">
        <f t="shared" si="15"/>
        <v>2.8226521172380998</v>
      </c>
      <c r="W28">
        <f t="shared" si="16"/>
        <v>3.3250574658787957</v>
      </c>
      <c r="X28">
        <f t="shared" si="17"/>
        <v>0.34672749494894228</v>
      </c>
      <c r="Y28">
        <f t="shared" si="18"/>
        <v>-87.697307007030545</v>
      </c>
      <c r="Z28">
        <f t="shared" si="19"/>
        <v>99.525477452578414</v>
      </c>
      <c r="AA28">
        <f t="shared" si="20"/>
        <v>9.2282818366692894</v>
      </c>
      <c r="AB28">
        <f t="shared" si="21"/>
        <v>29.279979117848001</v>
      </c>
      <c r="AC28">
        <v>23</v>
      </c>
      <c r="AD28">
        <v>5</v>
      </c>
      <c r="AE28">
        <f t="shared" si="22"/>
        <v>1.0008510005406477</v>
      </c>
      <c r="AF28">
        <f t="shared" si="23"/>
        <v>8.5100054064768393E-2</v>
      </c>
      <c r="AG28">
        <f t="shared" si="24"/>
        <v>54100.019713059351</v>
      </c>
      <c r="AH28" t="s">
        <v>360</v>
      </c>
      <c r="AI28">
        <v>10243.1</v>
      </c>
      <c r="AJ28">
        <v>703.44038461538503</v>
      </c>
      <c r="AK28">
        <v>3510.15</v>
      </c>
      <c r="AL28">
        <f t="shared" si="25"/>
        <v>2806.7096153846151</v>
      </c>
      <c r="AM28">
        <f t="shared" si="26"/>
        <v>0.79959819819227529</v>
      </c>
      <c r="AN28">
        <v>-0.80065374135197698</v>
      </c>
      <c r="AO28" t="s">
        <v>412</v>
      </c>
      <c r="AP28">
        <v>10226.1</v>
      </c>
      <c r="AQ28">
        <v>850.17831999999999</v>
      </c>
      <c r="AR28">
        <v>3104.46</v>
      </c>
      <c r="AS28">
        <f t="shared" si="27"/>
        <v>0.72614292984931361</v>
      </c>
      <c r="AT28">
        <v>0.5</v>
      </c>
      <c r="AU28">
        <f t="shared" si="28"/>
        <v>42.081613948640175</v>
      </c>
      <c r="AV28">
        <f t="shared" si="29"/>
        <v>0.9996146016087516</v>
      </c>
      <c r="AW28">
        <f t="shared" si="30"/>
        <v>15.278633222726659</v>
      </c>
      <c r="AX28">
        <f t="shared" si="31"/>
        <v>0.74213550826874897</v>
      </c>
      <c r="AY28">
        <f t="shared" si="32"/>
        <v>4.2780401558693129E-2</v>
      </c>
      <c r="AZ28">
        <f t="shared" si="33"/>
        <v>0.13067973174078584</v>
      </c>
      <c r="BA28" t="s">
        <v>413</v>
      </c>
      <c r="BB28">
        <v>800.53</v>
      </c>
      <c r="BC28">
        <f t="shared" si="34"/>
        <v>2303.9300000000003</v>
      </c>
      <c r="BD28">
        <f t="shared" si="35"/>
        <v>0.97845059528718314</v>
      </c>
      <c r="BE28">
        <f t="shared" si="36"/>
        <v>0.14972210125405042</v>
      </c>
      <c r="BF28">
        <f t="shared" si="37"/>
        <v>0.93888515760371694</v>
      </c>
      <c r="BG28">
        <f t="shared" si="38"/>
        <v>0.14454291878869938</v>
      </c>
      <c r="BH28">
        <f t="shared" si="39"/>
        <v>0.92131149032975657</v>
      </c>
      <c r="BI28">
        <f t="shared" si="40"/>
        <v>7.8688509670243434E-2</v>
      </c>
      <c r="BJ28">
        <f t="shared" si="41"/>
        <v>49.936100000000003</v>
      </c>
      <c r="BK28">
        <f t="shared" si="42"/>
        <v>42.081613948640175</v>
      </c>
      <c r="BL28">
        <f t="shared" si="43"/>
        <v>0.84270926140888403</v>
      </c>
      <c r="BM28">
        <f t="shared" si="44"/>
        <v>0.19541852281776803</v>
      </c>
      <c r="BN28">
        <v>1599665034</v>
      </c>
      <c r="BO28">
        <v>397.82600000000002</v>
      </c>
      <c r="BP28">
        <v>399.97399999999999</v>
      </c>
      <c r="BQ28">
        <v>27.676600000000001</v>
      </c>
      <c r="BR28">
        <v>25.3582</v>
      </c>
      <c r="BS28">
        <v>397.85899999999998</v>
      </c>
      <c r="BT28">
        <v>27.476199999999999</v>
      </c>
      <c r="BU28">
        <v>499.96699999999998</v>
      </c>
      <c r="BV28">
        <v>101.887</v>
      </c>
      <c r="BW28">
        <v>9.9953500000000001E-2</v>
      </c>
      <c r="BX28">
        <v>25.751999999999999</v>
      </c>
      <c r="BY28">
        <v>24.945599999999999</v>
      </c>
      <c r="BZ28">
        <v>999.9</v>
      </c>
      <c r="CA28">
        <v>0</v>
      </c>
      <c r="CB28">
        <v>0</v>
      </c>
      <c r="CC28">
        <v>10000</v>
      </c>
      <c r="CD28">
        <v>0</v>
      </c>
      <c r="CE28">
        <v>10.224299999999999</v>
      </c>
      <c r="CF28">
        <v>-2.1149300000000002</v>
      </c>
      <c r="CG28">
        <v>409.18299999999999</v>
      </c>
      <c r="CH28">
        <v>410.38</v>
      </c>
      <c r="CI28">
        <v>2.3184</v>
      </c>
      <c r="CJ28">
        <v>399.97399999999999</v>
      </c>
      <c r="CK28">
        <v>25.3582</v>
      </c>
      <c r="CL28">
        <v>2.8198799999999999</v>
      </c>
      <c r="CM28">
        <v>2.5836600000000001</v>
      </c>
      <c r="CN28">
        <v>23.000900000000001</v>
      </c>
      <c r="CO28">
        <v>21.563400000000001</v>
      </c>
      <c r="CP28">
        <v>49.936100000000003</v>
      </c>
      <c r="CQ28">
        <v>0.89963700000000002</v>
      </c>
      <c r="CR28">
        <v>0.10036299999999999</v>
      </c>
      <c r="CS28">
        <v>0</v>
      </c>
      <c r="CT28">
        <v>849.51300000000003</v>
      </c>
      <c r="CU28">
        <v>4.9998100000000001</v>
      </c>
      <c r="CV28">
        <v>464.62900000000002</v>
      </c>
      <c r="CW28">
        <v>373.52499999999998</v>
      </c>
      <c r="CX28">
        <v>40.186999999999998</v>
      </c>
      <c r="CY28">
        <v>43.686999999999998</v>
      </c>
      <c r="CZ28">
        <v>42.25</v>
      </c>
      <c r="DA28">
        <v>43</v>
      </c>
      <c r="DB28">
        <v>42.875</v>
      </c>
      <c r="DC28">
        <v>40.43</v>
      </c>
      <c r="DD28">
        <v>4.51</v>
      </c>
      <c r="DE28">
        <v>0</v>
      </c>
      <c r="DF28">
        <v>62.599999904632597</v>
      </c>
      <c r="DG28">
        <v>0</v>
      </c>
      <c r="DH28">
        <v>850.17831999999999</v>
      </c>
      <c r="DI28">
        <v>-8.3533846162938694</v>
      </c>
      <c r="DJ28">
        <v>-2.8805384789062898</v>
      </c>
      <c r="DK28">
        <v>465.64920000000001</v>
      </c>
      <c r="DL28">
        <v>15</v>
      </c>
      <c r="DM28">
        <v>1599665052</v>
      </c>
      <c r="DN28" t="s">
        <v>414</v>
      </c>
      <c r="DO28">
        <v>1599665052</v>
      </c>
      <c r="DP28">
        <v>1599664905</v>
      </c>
      <c r="DQ28">
        <v>27</v>
      </c>
      <c r="DR28">
        <v>-3.3000000000000002E-2</v>
      </c>
      <c r="DS28">
        <v>7.0000000000000001E-3</v>
      </c>
      <c r="DT28">
        <v>-3.3000000000000002E-2</v>
      </c>
      <c r="DU28">
        <v>0.2</v>
      </c>
      <c r="DV28">
        <v>400</v>
      </c>
      <c r="DW28">
        <v>26</v>
      </c>
      <c r="DX28">
        <v>0.28000000000000003</v>
      </c>
      <c r="DY28">
        <v>0.03</v>
      </c>
      <c r="DZ28">
        <v>399.99636585365897</v>
      </c>
      <c r="EA28">
        <v>5.64459930292788E-3</v>
      </c>
      <c r="EB28">
        <v>2.2654086044580898E-2</v>
      </c>
      <c r="EC28">
        <v>1</v>
      </c>
      <c r="ED28">
        <v>397.74016129032299</v>
      </c>
      <c r="EE28">
        <v>0.98612903225715298</v>
      </c>
      <c r="EF28">
        <v>7.3957745902514499E-2</v>
      </c>
      <c r="EG28">
        <v>1</v>
      </c>
      <c r="EH28">
        <v>25.3185731707317</v>
      </c>
      <c r="EI28">
        <v>0.21200278745640899</v>
      </c>
      <c r="EJ28">
        <v>2.09580303532544E-2</v>
      </c>
      <c r="EK28">
        <v>1</v>
      </c>
      <c r="EL28">
        <v>27.693865853658501</v>
      </c>
      <c r="EM28">
        <v>-8.8542857142817094E-2</v>
      </c>
      <c r="EN28">
        <v>8.7552523540708402E-3</v>
      </c>
      <c r="EO28">
        <v>1</v>
      </c>
      <c r="EP28">
        <v>4</v>
      </c>
      <c r="EQ28">
        <v>4</v>
      </c>
      <c r="ER28" t="s">
        <v>379</v>
      </c>
      <c r="ES28">
        <v>2.99905</v>
      </c>
      <c r="ET28">
        <v>2.6941600000000001</v>
      </c>
      <c r="EU28">
        <v>0.101058</v>
      </c>
      <c r="EV28">
        <v>0.10188999999999999</v>
      </c>
      <c r="EW28">
        <v>0.12153799999999999</v>
      </c>
      <c r="EX28">
        <v>0.113929</v>
      </c>
      <c r="EY28">
        <v>28353</v>
      </c>
      <c r="EZ28">
        <v>32029.1</v>
      </c>
      <c r="FA28">
        <v>27557.599999999999</v>
      </c>
      <c r="FB28">
        <v>30874.6</v>
      </c>
      <c r="FC28">
        <v>33943.599999999999</v>
      </c>
      <c r="FD28">
        <v>37638.9</v>
      </c>
      <c r="FE28">
        <v>40709.9</v>
      </c>
      <c r="FF28">
        <v>45468.6</v>
      </c>
      <c r="FG28">
        <v>1.9537</v>
      </c>
      <c r="FH28">
        <v>1.99007</v>
      </c>
      <c r="FI28">
        <v>3.2763899999999999E-2</v>
      </c>
      <c r="FJ28">
        <v>0</v>
      </c>
      <c r="FK28">
        <v>24.407699999999998</v>
      </c>
      <c r="FL28">
        <v>999.9</v>
      </c>
      <c r="FM28">
        <v>70.644999999999996</v>
      </c>
      <c r="FN28">
        <v>29.678000000000001</v>
      </c>
      <c r="FO28">
        <v>29.001100000000001</v>
      </c>
      <c r="FP28">
        <v>61.766500000000001</v>
      </c>
      <c r="FQ28">
        <v>35.432699999999997</v>
      </c>
      <c r="FR28">
        <v>1</v>
      </c>
      <c r="FS28">
        <v>-2.44868E-2</v>
      </c>
      <c r="FT28">
        <v>1.1601999999999999</v>
      </c>
      <c r="FU28">
        <v>20.206299999999999</v>
      </c>
      <c r="FV28">
        <v>5.2256799999999997</v>
      </c>
      <c r="FW28">
        <v>12.027900000000001</v>
      </c>
      <c r="FX28">
        <v>4.9604999999999997</v>
      </c>
      <c r="FY28">
        <v>3.3018700000000001</v>
      </c>
      <c r="FZ28">
        <v>9087.9</v>
      </c>
      <c r="GA28">
        <v>9999</v>
      </c>
      <c r="GB28">
        <v>999.9</v>
      </c>
      <c r="GC28">
        <v>9999</v>
      </c>
      <c r="GD28">
        <v>1.8800399999999999</v>
      </c>
      <c r="GE28">
        <v>1.8768499999999999</v>
      </c>
      <c r="GF28">
        <v>1.8791199999999999</v>
      </c>
      <c r="GG28">
        <v>1.87897</v>
      </c>
      <c r="GH28">
        <v>1.88029</v>
      </c>
      <c r="GI28">
        <v>1.8733200000000001</v>
      </c>
      <c r="GJ28">
        <v>1.88093</v>
      </c>
      <c r="GK28">
        <v>1.875</v>
      </c>
      <c r="GL28">
        <v>5</v>
      </c>
      <c r="GM28">
        <v>0</v>
      </c>
      <c r="GN28">
        <v>0</v>
      </c>
      <c r="GO28">
        <v>0</v>
      </c>
      <c r="GP28" t="s">
        <v>361</v>
      </c>
      <c r="GQ28" t="s">
        <v>362</v>
      </c>
      <c r="GR28" t="s">
        <v>363</v>
      </c>
      <c r="GS28" t="s">
        <v>363</v>
      </c>
      <c r="GT28" t="s">
        <v>363</v>
      </c>
      <c r="GU28" t="s">
        <v>363</v>
      </c>
      <c r="GV28">
        <v>0</v>
      </c>
      <c r="GW28">
        <v>100</v>
      </c>
      <c r="GX28">
        <v>100</v>
      </c>
      <c r="GY28">
        <v>-3.3000000000000002E-2</v>
      </c>
      <c r="GZ28">
        <v>0.20039999999999999</v>
      </c>
      <c r="HA28">
        <v>-1.00000000031741E-4</v>
      </c>
      <c r="HB28">
        <v>0</v>
      </c>
      <c r="HC28">
        <v>0</v>
      </c>
      <c r="HD28">
        <v>0</v>
      </c>
      <c r="HE28">
        <v>0.20047000000000301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2.2999999999999998</v>
      </c>
      <c r="HN28">
        <v>2.1</v>
      </c>
      <c r="HO28">
        <v>2</v>
      </c>
      <c r="HP28">
        <v>494.435</v>
      </c>
      <c r="HQ28">
        <v>501.57100000000003</v>
      </c>
      <c r="HR28">
        <v>23.5153</v>
      </c>
      <c r="HS28">
        <v>27.169699999999999</v>
      </c>
      <c r="HT28">
        <v>29.9998</v>
      </c>
      <c r="HU28">
        <v>27.110700000000001</v>
      </c>
      <c r="HV28">
        <v>27.1172</v>
      </c>
      <c r="HW28">
        <v>20.6401</v>
      </c>
      <c r="HX28">
        <v>20.05</v>
      </c>
      <c r="HY28">
        <v>95.7</v>
      </c>
      <c r="HZ28">
        <v>23.514399999999998</v>
      </c>
      <c r="IA28">
        <v>400</v>
      </c>
      <c r="IB28">
        <v>0</v>
      </c>
      <c r="IC28">
        <v>104.815</v>
      </c>
      <c r="ID28">
        <v>101.545</v>
      </c>
    </row>
    <row r="29" spans="1:238" x14ac:dyDescent="0.35">
      <c r="A29">
        <v>12</v>
      </c>
      <c r="B29">
        <v>1599665113</v>
      </c>
      <c r="C29">
        <v>2133.9000000953702</v>
      </c>
      <c r="D29" t="s">
        <v>415</v>
      </c>
      <c r="E29" t="s">
        <v>416</v>
      </c>
      <c r="F29">
        <v>1599665113</v>
      </c>
      <c r="G29">
        <f t="shared" si="0"/>
        <v>1.7404819283341052E-3</v>
      </c>
      <c r="H29">
        <f t="shared" si="1"/>
        <v>-1.1965861775703717</v>
      </c>
      <c r="I29">
        <f t="shared" si="2"/>
        <v>400.58300131942866</v>
      </c>
      <c r="J29">
        <f t="shared" si="3"/>
        <v>402.08962816283787</v>
      </c>
      <c r="K29">
        <f t="shared" si="4"/>
        <v>41.005512824004697</v>
      </c>
      <c r="L29">
        <f t="shared" si="5"/>
        <v>40.851865472714685</v>
      </c>
      <c r="M29">
        <f t="shared" si="6"/>
        <v>0.59345371561311178</v>
      </c>
      <c r="N29">
        <f t="shared" si="7"/>
        <v>2.2936295171339447</v>
      </c>
      <c r="O29">
        <f t="shared" si="8"/>
        <v>0.5195425833193833</v>
      </c>
      <c r="P29">
        <f t="shared" si="9"/>
        <v>0.33058456163716643</v>
      </c>
      <c r="Q29">
        <f t="shared" si="10"/>
        <v>1.5958132752824533E-5</v>
      </c>
      <c r="R29">
        <f t="shared" si="11"/>
        <v>25.121419812979369</v>
      </c>
      <c r="S29">
        <f t="shared" si="12"/>
        <v>24.884599999999999</v>
      </c>
      <c r="T29">
        <f t="shared" si="13"/>
        <v>3.1578669230354035</v>
      </c>
      <c r="U29">
        <f t="shared" si="14"/>
        <v>85.314667916615349</v>
      </c>
      <c r="V29">
        <f t="shared" si="15"/>
        <v>2.826251164051</v>
      </c>
      <c r="W29">
        <f t="shared" si="16"/>
        <v>3.3127376957187651</v>
      </c>
      <c r="X29">
        <f t="shared" si="17"/>
        <v>0.33161575898440354</v>
      </c>
      <c r="Y29">
        <f t="shared" si="18"/>
        <v>-76.75525303953404</v>
      </c>
      <c r="Z29">
        <f t="shared" si="19"/>
        <v>99.51686356391329</v>
      </c>
      <c r="AA29">
        <f t="shared" si="20"/>
        <v>9.2042496160066207</v>
      </c>
      <c r="AB29">
        <f t="shared" si="21"/>
        <v>31.965876098518621</v>
      </c>
      <c r="AC29">
        <v>23</v>
      </c>
      <c r="AD29">
        <v>5</v>
      </c>
      <c r="AE29">
        <f t="shared" si="22"/>
        <v>1.00084852733681</v>
      </c>
      <c r="AF29">
        <f t="shared" si="23"/>
        <v>8.4852733680995662E-2</v>
      </c>
      <c r="AG29">
        <f t="shared" si="24"/>
        <v>54257.571041352625</v>
      </c>
      <c r="AH29" t="s">
        <v>417</v>
      </c>
      <c r="AI29">
        <v>10223.9</v>
      </c>
      <c r="AJ29">
        <v>752.72</v>
      </c>
      <c r="AK29">
        <v>3235.55</v>
      </c>
      <c r="AL29">
        <f t="shared" si="25"/>
        <v>2482.83</v>
      </c>
      <c r="AM29">
        <f t="shared" si="26"/>
        <v>0.76735949065846609</v>
      </c>
      <c r="AN29">
        <v>-1.1968759115945999</v>
      </c>
      <c r="AO29" t="s">
        <v>377</v>
      </c>
      <c r="AP29" t="s">
        <v>377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-1.1965861775703717</v>
      </c>
      <c r="AW29" t="e">
        <f t="shared" si="30"/>
        <v>#DIV/0!</v>
      </c>
      <c r="AX29" t="e">
        <f t="shared" si="31"/>
        <v>#DIV/0!</v>
      </c>
      <c r="AY29">
        <f t="shared" si="32"/>
        <v>0.34494836286224628</v>
      </c>
      <c r="AZ29" t="e">
        <f t="shared" si="33"/>
        <v>#DIV/0!</v>
      </c>
      <c r="BA29" t="s">
        <v>377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1.3031701727464224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1599665113</v>
      </c>
      <c r="BO29">
        <v>400.58300000000003</v>
      </c>
      <c r="BP29">
        <v>399.98500000000001</v>
      </c>
      <c r="BQ29">
        <v>27.7135</v>
      </c>
      <c r="BR29">
        <v>25.684699999999999</v>
      </c>
      <c r="BS29">
        <v>400.62599999999998</v>
      </c>
      <c r="BT29">
        <v>27.513000000000002</v>
      </c>
      <c r="BU29">
        <v>500.03100000000001</v>
      </c>
      <c r="BV29">
        <v>101.881</v>
      </c>
      <c r="BW29">
        <v>0.100026</v>
      </c>
      <c r="BX29">
        <v>25.689399999999999</v>
      </c>
      <c r="BY29">
        <v>24.884599999999999</v>
      </c>
      <c r="BZ29">
        <v>999.9</v>
      </c>
      <c r="CA29">
        <v>0</v>
      </c>
      <c r="CB29">
        <v>0</v>
      </c>
      <c r="CC29">
        <v>10028.799999999999</v>
      </c>
      <c r="CD29">
        <v>0</v>
      </c>
      <c r="CE29">
        <v>10.071899999999999</v>
      </c>
      <c r="CF29">
        <v>0.60769700000000004</v>
      </c>
      <c r="CG29">
        <v>412.01100000000002</v>
      </c>
      <c r="CH29">
        <v>410.529</v>
      </c>
      <c r="CI29">
        <v>2.0287899999999999</v>
      </c>
      <c r="CJ29">
        <v>399.98500000000001</v>
      </c>
      <c r="CK29">
        <v>25.684699999999999</v>
      </c>
      <c r="CL29">
        <v>2.82348</v>
      </c>
      <c r="CM29">
        <v>2.6167799999999999</v>
      </c>
      <c r="CN29">
        <v>23.021999999999998</v>
      </c>
      <c r="CO29">
        <v>21.771699999999999</v>
      </c>
      <c r="CP29">
        <v>9.9996100000000008E-3</v>
      </c>
      <c r="CQ29">
        <v>0</v>
      </c>
      <c r="CR29">
        <v>0</v>
      </c>
      <c r="CS29">
        <v>0</v>
      </c>
      <c r="CT29">
        <v>742.7</v>
      </c>
      <c r="CU29">
        <v>9.9996100000000008E-3</v>
      </c>
      <c r="CV29">
        <v>70.05</v>
      </c>
      <c r="CW29">
        <v>10.15</v>
      </c>
      <c r="CX29">
        <v>39.875</v>
      </c>
      <c r="CY29">
        <v>43.436999999999998</v>
      </c>
      <c r="CZ29">
        <v>42</v>
      </c>
      <c r="DA29">
        <v>42.686999999999998</v>
      </c>
      <c r="DB29">
        <v>42.375</v>
      </c>
      <c r="DC29">
        <v>0</v>
      </c>
      <c r="DD29">
        <v>0</v>
      </c>
      <c r="DE29">
        <v>0</v>
      </c>
      <c r="DF29">
        <v>78.299999952316298</v>
      </c>
      <c r="DG29">
        <v>0</v>
      </c>
      <c r="DH29">
        <v>752.72</v>
      </c>
      <c r="DI29">
        <v>-16.5038462128385</v>
      </c>
      <c r="DJ29">
        <v>-7.04615395038544</v>
      </c>
      <c r="DK29">
        <v>65.397999999999996</v>
      </c>
      <c r="DL29">
        <v>15</v>
      </c>
      <c r="DM29">
        <v>1599665132</v>
      </c>
      <c r="DN29" t="s">
        <v>418</v>
      </c>
      <c r="DO29">
        <v>1599665132</v>
      </c>
      <c r="DP29">
        <v>1599664905</v>
      </c>
      <c r="DQ29">
        <v>28</v>
      </c>
      <c r="DR29">
        <v>-8.9999999999999993E-3</v>
      </c>
      <c r="DS29">
        <v>7.0000000000000001E-3</v>
      </c>
      <c r="DT29">
        <v>-4.2999999999999997E-2</v>
      </c>
      <c r="DU29">
        <v>0.2</v>
      </c>
      <c r="DV29">
        <v>400</v>
      </c>
      <c r="DW29">
        <v>26</v>
      </c>
      <c r="DX29">
        <v>0.26</v>
      </c>
      <c r="DY29">
        <v>0.03</v>
      </c>
      <c r="DZ29">
        <v>399.98514634146301</v>
      </c>
      <c r="EA29">
        <v>1.46132404184989E-2</v>
      </c>
      <c r="EB29">
        <v>2.1750874359332598E-2</v>
      </c>
      <c r="EC29">
        <v>1</v>
      </c>
      <c r="ED29">
        <v>400.46993548387098</v>
      </c>
      <c r="EE29">
        <v>0.80143548387132102</v>
      </c>
      <c r="EF29">
        <v>6.0304033719393801E-2</v>
      </c>
      <c r="EG29">
        <v>1</v>
      </c>
      <c r="EH29">
        <v>25.635451219512198</v>
      </c>
      <c r="EI29">
        <v>0.225202787456484</v>
      </c>
      <c r="EJ29">
        <v>2.23612046661745E-2</v>
      </c>
      <c r="EK29">
        <v>1</v>
      </c>
      <c r="EL29">
        <v>27.709809756097599</v>
      </c>
      <c r="EM29">
        <v>2.3395818815242001E-2</v>
      </c>
      <c r="EN29">
        <v>2.4677238330334901E-3</v>
      </c>
      <c r="EO29">
        <v>1</v>
      </c>
      <c r="EP29">
        <v>4</v>
      </c>
      <c r="EQ29">
        <v>4</v>
      </c>
      <c r="ER29" t="s">
        <v>379</v>
      </c>
      <c r="ES29">
        <v>2.9992200000000002</v>
      </c>
      <c r="ET29">
        <v>2.6942400000000002</v>
      </c>
      <c r="EU29">
        <v>0.101602</v>
      </c>
      <c r="EV29">
        <v>0.101896</v>
      </c>
      <c r="EW29">
        <v>0.121651</v>
      </c>
      <c r="EX29">
        <v>0.11494600000000001</v>
      </c>
      <c r="EY29">
        <v>28338.5</v>
      </c>
      <c r="EZ29">
        <v>32030.9</v>
      </c>
      <c r="FA29">
        <v>27560.1</v>
      </c>
      <c r="FB29">
        <v>30876.400000000001</v>
      </c>
      <c r="FC29">
        <v>33942.300000000003</v>
      </c>
      <c r="FD29">
        <v>37597.9</v>
      </c>
      <c r="FE29">
        <v>40713.699999999997</v>
      </c>
      <c r="FF29">
        <v>45471.199999999997</v>
      </c>
      <c r="FG29">
        <v>1.9540999999999999</v>
      </c>
      <c r="FH29">
        <v>1.99075</v>
      </c>
      <c r="FI29">
        <v>3.0580900000000001E-2</v>
      </c>
      <c r="FJ29">
        <v>0</v>
      </c>
      <c r="FK29">
        <v>24.3825</v>
      </c>
      <c r="FL29">
        <v>999.9</v>
      </c>
      <c r="FM29">
        <v>70.858000000000004</v>
      </c>
      <c r="FN29">
        <v>29.709</v>
      </c>
      <c r="FO29">
        <v>29.140599999999999</v>
      </c>
      <c r="FP29">
        <v>61.426499999999997</v>
      </c>
      <c r="FQ29">
        <v>35.372599999999998</v>
      </c>
      <c r="FR29">
        <v>1</v>
      </c>
      <c r="FS29">
        <v>-2.9278499999999999E-2</v>
      </c>
      <c r="FT29">
        <v>1.0999699999999999</v>
      </c>
      <c r="FU29">
        <v>20.208200000000001</v>
      </c>
      <c r="FV29">
        <v>5.2256799999999997</v>
      </c>
      <c r="FW29">
        <v>12.027900000000001</v>
      </c>
      <c r="FX29">
        <v>4.9603999999999999</v>
      </c>
      <c r="FY29">
        <v>3.3018299999999998</v>
      </c>
      <c r="FZ29">
        <v>9089.2999999999993</v>
      </c>
      <c r="GA29">
        <v>9999</v>
      </c>
      <c r="GB29">
        <v>999.9</v>
      </c>
      <c r="GC29">
        <v>9999</v>
      </c>
      <c r="GD29">
        <v>1.8800399999999999</v>
      </c>
      <c r="GE29">
        <v>1.8768499999999999</v>
      </c>
      <c r="GF29">
        <v>1.8791199999999999</v>
      </c>
      <c r="GG29">
        <v>1.87897</v>
      </c>
      <c r="GH29">
        <v>1.88026</v>
      </c>
      <c r="GI29">
        <v>1.8733200000000001</v>
      </c>
      <c r="GJ29">
        <v>1.8809499999999999</v>
      </c>
      <c r="GK29">
        <v>1.875</v>
      </c>
      <c r="GL29">
        <v>5</v>
      </c>
      <c r="GM29">
        <v>0</v>
      </c>
      <c r="GN29">
        <v>0</v>
      </c>
      <c r="GO29">
        <v>0</v>
      </c>
      <c r="GP29" t="s">
        <v>361</v>
      </c>
      <c r="GQ29" t="s">
        <v>362</v>
      </c>
      <c r="GR29" t="s">
        <v>363</v>
      </c>
      <c r="GS29" t="s">
        <v>363</v>
      </c>
      <c r="GT29" t="s">
        <v>363</v>
      </c>
      <c r="GU29" t="s">
        <v>363</v>
      </c>
      <c r="GV29">
        <v>0</v>
      </c>
      <c r="GW29">
        <v>100</v>
      </c>
      <c r="GX29">
        <v>100</v>
      </c>
      <c r="GY29">
        <v>-4.2999999999999997E-2</v>
      </c>
      <c r="GZ29">
        <v>0.20050000000000001</v>
      </c>
      <c r="HA29">
        <v>-3.3449999999902502E-2</v>
      </c>
      <c r="HB29">
        <v>0</v>
      </c>
      <c r="HC29">
        <v>0</v>
      </c>
      <c r="HD29">
        <v>0</v>
      </c>
      <c r="HE29">
        <v>0.20047000000000301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1</v>
      </c>
      <c r="HN29">
        <v>3.5</v>
      </c>
      <c r="HO29">
        <v>2</v>
      </c>
      <c r="HP29">
        <v>494.51400000000001</v>
      </c>
      <c r="HQ29">
        <v>501.80599999999998</v>
      </c>
      <c r="HR29">
        <v>23.522300000000001</v>
      </c>
      <c r="HS29">
        <v>27.1265</v>
      </c>
      <c r="HT29">
        <v>29.9999</v>
      </c>
      <c r="HU29">
        <v>27.090199999999999</v>
      </c>
      <c r="HV29">
        <v>27.093800000000002</v>
      </c>
      <c r="HW29">
        <v>20.645700000000001</v>
      </c>
      <c r="HX29">
        <v>20.05</v>
      </c>
      <c r="HY29">
        <v>95.7</v>
      </c>
      <c r="HZ29">
        <v>23.521999999999998</v>
      </c>
      <c r="IA29">
        <v>400</v>
      </c>
      <c r="IB29">
        <v>0</v>
      </c>
      <c r="IC29">
        <v>104.825</v>
      </c>
      <c r="ID29">
        <v>101.551</v>
      </c>
    </row>
    <row r="30" spans="1:238" x14ac:dyDescent="0.35">
      <c r="A30">
        <v>13</v>
      </c>
      <c r="B30">
        <v>1599666788.5999999</v>
      </c>
      <c r="C30">
        <v>3809.5</v>
      </c>
      <c r="D30" t="s">
        <v>419</v>
      </c>
      <c r="E30" t="s">
        <v>420</v>
      </c>
      <c r="F30">
        <v>1599666788.5999999</v>
      </c>
      <c r="G30">
        <f t="shared" si="0"/>
        <v>1.0500899186325174E-3</v>
      </c>
      <c r="H30">
        <f t="shared" si="1"/>
        <v>-1.4159976589015011</v>
      </c>
      <c r="I30">
        <f t="shared" si="2"/>
        <v>401.21700156938687</v>
      </c>
      <c r="J30">
        <f t="shared" si="3"/>
        <v>405.66854872408948</v>
      </c>
      <c r="K30">
        <f t="shared" si="4"/>
        <v>41.368882688001008</v>
      </c>
      <c r="L30">
        <f t="shared" si="5"/>
        <v>40.914927032325444</v>
      </c>
      <c r="M30">
        <f t="shared" si="6"/>
        <v>0.38504975207840897</v>
      </c>
      <c r="N30">
        <f t="shared" si="7"/>
        <v>2.2885460185745994</v>
      </c>
      <c r="O30">
        <f t="shared" si="8"/>
        <v>0.35234432728826082</v>
      </c>
      <c r="P30">
        <f t="shared" si="9"/>
        <v>0.22292170193602628</v>
      </c>
      <c r="Q30">
        <f t="shared" si="10"/>
        <v>1.5958132752824533E-5</v>
      </c>
      <c r="R30">
        <f t="shared" si="11"/>
        <v>24.963010232161736</v>
      </c>
      <c r="S30">
        <f t="shared" si="12"/>
        <v>24.711300000000001</v>
      </c>
      <c r="T30">
        <f t="shared" si="13"/>
        <v>3.1253587293032234</v>
      </c>
      <c r="U30">
        <f t="shared" si="14"/>
        <v>87.40260415999326</v>
      </c>
      <c r="V30">
        <f t="shared" si="15"/>
        <v>2.8303118920288002</v>
      </c>
      <c r="W30">
        <f t="shared" si="16"/>
        <v>3.2382466394797849</v>
      </c>
      <c r="X30">
        <f t="shared" si="17"/>
        <v>0.29504683727442327</v>
      </c>
      <c r="Y30">
        <f t="shared" si="18"/>
        <v>-46.308965411694018</v>
      </c>
      <c r="Z30">
        <f t="shared" si="19"/>
        <v>73.435831325859795</v>
      </c>
      <c r="AA30">
        <f t="shared" si="20"/>
        <v>6.7880918490175164</v>
      </c>
      <c r="AB30">
        <f t="shared" si="21"/>
        <v>33.914973721316045</v>
      </c>
      <c r="AC30">
        <v>24</v>
      </c>
      <c r="AD30">
        <v>5</v>
      </c>
      <c r="AE30">
        <f t="shared" si="22"/>
        <v>1.0008871144943576</v>
      </c>
      <c r="AF30">
        <f t="shared" si="23"/>
        <v>8.8711449435763257E-2</v>
      </c>
      <c r="AG30">
        <f t="shared" si="24"/>
        <v>54156.010076821985</v>
      </c>
      <c r="AH30" t="s">
        <v>421</v>
      </c>
      <c r="AI30">
        <v>10229.200000000001</v>
      </c>
      <c r="AJ30">
        <v>729.15192307692303</v>
      </c>
      <c r="AK30">
        <v>3672.62</v>
      </c>
      <c r="AL30">
        <f t="shared" si="25"/>
        <v>2943.4680769230768</v>
      </c>
      <c r="AM30">
        <f t="shared" si="26"/>
        <v>0.8014627369352334</v>
      </c>
      <c r="AN30">
        <v>-1.4162062876747199</v>
      </c>
      <c r="AO30" t="s">
        <v>377</v>
      </c>
      <c r="AP30" t="s">
        <v>377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-1.4159976589015011</v>
      </c>
      <c r="AW30" t="e">
        <f t="shared" si="30"/>
        <v>#DIV/0!</v>
      </c>
      <c r="AX30" t="e">
        <f t="shared" si="31"/>
        <v>#DIV/0!</v>
      </c>
      <c r="AY30">
        <f t="shared" si="32"/>
        <v>0.24838696097041008</v>
      </c>
      <c r="AZ30" t="e">
        <f t="shared" si="33"/>
        <v>#DIV/0!</v>
      </c>
      <c r="BA30" t="s">
        <v>377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1.2477186448168089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1599666788.5999999</v>
      </c>
      <c r="BO30">
        <v>401.21699999999998</v>
      </c>
      <c r="BP30">
        <v>400.02499999999998</v>
      </c>
      <c r="BQ30">
        <v>27.7544</v>
      </c>
      <c r="BR30">
        <v>26.5305</v>
      </c>
      <c r="BS30">
        <v>401.28500000000003</v>
      </c>
      <c r="BT30">
        <v>27.553899999999999</v>
      </c>
      <c r="BU30">
        <v>500.048</v>
      </c>
      <c r="BV30">
        <v>101.877</v>
      </c>
      <c r="BW30">
        <v>0.100052</v>
      </c>
      <c r="BX30">
        <v>25.3065</v>
      </c>
      <c r="BY30">
        <v>24.711300000000001</v>
      </c>
      <c r="BZ30">
        <v>999.9</v>
      </c>
      <c r="CA30">
        <v>0</v>
      </c>
      <c r="CB30">
        <v>0</v>
      </c>
      <c r="CC30">
        <v>9996.25</v>
      </c>
      <c r="CD30">
        <v>0</v>
      </c>
      <c r="CE30">
        <v>9.2197800000000001</v>
      </c>
      <c r="CF30">
        <v>1.2173799999999999</v>
      </c>
      <c r="CG30">
        <v>412.697</v>
      </c>
      <c r="CH30">
        <v>410.92700000000002</v>
      </c>
      <c r="CI30">
        <v>1.2238500000000001</v>
      </c>
      <c r="CJ30">
        <v>400.02499999999998</v>
      </c>
      <c r="CK30">
        <v>26.5305</v>
      </c>
      <c r="CL30">
        <v>2.8275299999999999</v>
      </c>
      <c r="CM30">
        <v>2.7028500000000002</v>
      </c>
      <c r="CN30">
        <v>23.0457</v>
      </c>
      <c r="CO30">
        <v>22.302399999999999</v>
      </c>
      <c r="CP30">
        <v>9.9996100000000008E-3</v>
      </c>
      <c r="CQ30">
        <v>0</v>
      </c>
      <c r="CR30">
        <v>0</v>
      </c>
      <c r="CS30">
        <v>0</v>
      </c>
      <c r="CT30">
        <v>735.55</v>
      </c>
      <c r="CU30">
        <v>9.9996100000000008E-3</v>
      </c>
      <c r="CV30">
        <v>48.1</v>
      </c>
      <c r="CW30">
        <v>8.9</v>
      </c>
      <c r="CX30">
        <v>36.686999999999998</v>
      </c>
      <c r="CY30">
        <v>40.686999999999998</v>
      </c>
      <c r="CZ30">
        <v>38.811999999999998</v>
      </c>
      <c r="DA30">
        <v>40.061999999999998</v>
      </c>
      <c r="DB30">
        <v>39.375</v>
      </c>
      <c r="DC30">
        <v>0</v>
      </c>
      <c r="DD30">
        <v>0</v>
      </c>
      <c r="DE30">
        <v>0</v>
      </c>
      <c r="DF30">
        <v>1674.7999999523199</v>
      </c>
      <c r="DG30">
        <v>0</v>
      </c>
      <c r="DH30">
        <v>729.15192307692303</v>
      </c>
      <c r="DI30">
        <v>8.0324787439263403</v>
      </c>
      <c r="DJ30">
        <v>-6.8598288776715304</v>
      </c>
      <c r="DK30">
        <v>50.036538461538498</v>
      </c>
      <c r="DL30">
        <v>15</v>
      </c>
      <c r="DM30">
        <v>1599666805.0999999</v>
      </c>
      <c r="DN30" t="s">
        <v>422</v>
      </c>
      <c r="DO30">
        <v>1599666805.0999999</v>
      </c>
      <c r="DP30">
        <v>1599664905</v>
      </c>
      <c r="DQ30">
        <v>29</v>
      </c>
      <c r="DR30">
        <v>-2.5999999999999999E-2</v>
      </c>
      <c r="DS30">
        <v>7.0000000000000001E-3</v>
      </c>
      <c r="DT30">
        <v>-6.8000000000000005E-2</v>
      </c>
      <c r="DU30">
        <v>0.2</v>
      </c>
      <c r="DV30">
        <v>400</v>
      </c>
      <c r="DW30">
        <v>26</v>
      </c>
      <c r="DX30">
        <v>0.32</v>
      </c>
      <c r="DY30">
        <v>0.03</v>
      </c>
      <c r="DZ30">
        <v>400.00555000000003</v>
      </c>
      <c r="EA30">
        <v>-2.3819887429486299E-2</v>
      </c>
      <c r="EB30">
        <v>3.06952357866799E-2</v>
      </c>
      <c r="EC30">
        <v>1</v>
      </c>
      <c r="ED30">
        <v>401.24810000000002</v>
      </c>
      <c r="EE30">
        <v>-5.3632925473275299E-2</v>
      </c>
      <c r="EF30">
        <v>6.7198710305108903E-3</v>
      </c>
      <c r="EG30">
        <v>1</v>
      </c>
      <c r="EH30">
        <v>26.533647500000001</v>
      </c>
      <c r="EI30">
        <v>-2.8902439024435601E-2</v>
      </c>
      <c r="EJ30">
        <v>2.9739693592909199E-3</v>
      </c>
      <c r="EK30">
        <v>1</v>
      </c>
      <c r="EL30">
        <v>27.748505000000002</v>
      </c>
      <c r="EM30">
        <v>3.6421013133159701E-2</v>
      </c>
      <c r="EN30">
        <v>3.5599824437767499E-3</v>
      </c>
      <c r="EO30">
        <v>1</v>
      </c>
      <c r="EP30">
        <v>4</v>
      </c>
      <c r="EQ30">
        <v>4</v>
      </c>
      <c r="ER30" t="s">
        <v>379</v>
      </c>
      <c r="ES30">
        <v>2.9992299999999998</v>
      </c>
      <c r="ET30">
        <v>2.6942599999999999</v>
      </c>
      <c r="EU30">
        <v>0.10169599999999999</v>
      </c>
      <c r="EV30">
        <v>0.101877</v>
      </c>
      <c r="EW30">
        <v>0.121738</v>
      </c>
      <c r="EX30">
        <v>0.117521</v>
      </c>
      <c r="EY30">
        <v>28322.3</v>
      </c>
      <c r="EZ30">
        <v>32008.799999999999</v>
      </c>
      <c r="FA30">
        <v>27547.599999999999</v>
      </c>
      <c r="FB30">
        <v>30854.9</v>
      </c>
      <c r="FC30">
        <v>33928.1</v>
      </c>
      <c r="FD30">
        <v>37465</v>
      </c>
      <c r="FE30">
        <v>40700.699999999997</v>
      </c>
      <c r="FF30">
        <v>45442.9</v>
      </c>
      <c r="FG30">
        <v>1.9515199999999999</v>
      </c>
      <c r="FH30">
        <v>1.9884299999999999</v>
      </c>
      <c r="FI30">
        <v>3.1046600000000001E-2</v>
      </c>
      <c r="FJ30">
        <v>0</v>
      </c>
      <c r="FK30">
        <v>24.201499999999999</v>
      </c>
      <c r="FL30">
        <v>999.9</v>
      </c>
      <c r="FM30">
        <v>70.596000000000004</v>
      </c>
      <c r="FN30">
        <v>29.95</v>
      </c>
      <c r="FO30">
        <v>29.437200000000001</v>
      </c>
      <c r="FP30">
        <v>61.760199999999998</v>
      </c>
      <c r="FQ30">
        <v>35.432699999999997</v>
      </c>
      <c r="FR30">
        <v>1</v>
      </c>
      <c r="FS30">
        <v>-1.4253E-2</v>
      </c>
      <c r="FT30">
        <v>0.96985600000000005</v>
      </c>
      <c r="FU30">
        <v>20.209299999999999</v>
      </c>
      <c r="FV30">
        <v>5.2249299999999996</v>
      </c>
      <c r="FW30">
        <v>12.027900000000001</v>
      </c>
      <c r="FX30">
        <v>4.9603000000000002</v>
      </c>
      <c r="FY30">
        <v>3.3016299999999998</v>
      </c>
      <c r="FZ30">
        <v>9126.2999999999993</v>
      </c>
      <c r="GA30">
        <v>9999</v>
      </c>
      <c r="GB30">
        <v>999.9</v>
      </c>
      <c r="GC30">
        <v>9999</v>
      </c>
      <c r="GD30">
        <v>1.8800399999999999</v>
      </c>
      <c r="GE30">
        <v>1.8768499999999999</v>
      </c>
      <c r="GF30">
        <v>1.8791199999999999</v>
      </c>
      <c r="GG30">
        <v>1.8789499999999999</v>
      </c>
      <c r="GH30">
        <v>1.88028</v>
      </c>
      <c r="GI30">
        <v>1.8733200000000001</v>
      </c>
      <c r="GJ30">
        <v>1.8809499999999999</v>
      </c>
      <c r="GK30">
        <v>1.875</v>
      </c>
      <c r="GL30">
        <v>5</v>
      </c>
      <c r="GM30">
        <v>0</v>
      </c>
      <c r="GN30">
        <v>0</v>
      </c>
      <c r="GO30">
        <v>0</v>
      </c>
      <c r="GP30" t="s">
        <v>361</v>
      </c>
      <c r="GQ30" t="s">
        <v>362</v>
      </c>
      <c r="GR30" t="s">
        <v>363</v>
      </c>
      <c r="GS30" t="s">
        <v>363</v>
      </c>
      <c r="GT30" t="s">
        <v>363</v>
      </c>
      <c r="GU30" t="s">
        <v>363</v>
      </c>
      <c r="GV30">
        <v>0</v>
      </c>
      <c r="GW30">
        <v>100</v>
      </c>
      <c r="GX30">
        <v>100</v>
      </c>
      <c r="GY30">
        <v>-6.8000000000000005E-2</v>
      </c>
      <c r="GZ30">
        <v>0.20050000000000001</v>
      </c>
      <c r="HA30">
        <v>-4.27499999999554E-2</v>
      </c>
      <c r="HB30">
        <v>0</v>
      </c>
      <c r="HC30">
        <v>0</v>
      </c>
      <c r="HD30">
        <v>0</v>
      </c>
      <c r="HE30">
        <v>0.20047000000000301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27.6</v>
      </c>
      <c r="HN30">
        <v>31.4</v>
      </c>
      <c r="HO30">
        <v>2</v>
      </c>
      <c r="HP30">
        <v>493.887</v>
      </c>
      <c r="HQ30">
        <v>501.32900000000001</v>
      </c>
      <c r="HR30">
        <v>23.545300000000001</v>
      </c>
      <c r="HS30">
        <v>27.243600000000001</v>
      </c>
      <c r="HT30">
        <v>30.000299999999999</v>
      </c>
      <c r="HU30">
        <v>27.2088</v>
      </c>
      <c r="HV30">
        <v>27.2103</v>
      </c>
      <c r="HW30">
        <v>20.6843</v>
      </c>
      <c r="HX30">
        <v>20.05</v>
      </c>
      <c r="HY30">
        <v>95.7</v>
      </c>
      <c r="HZ30">
        <v>23.546099999999999</v>
      </c>
      <c r="IA30">
        <v>400</v>
      </c>
      <c r="IB30">
        <v>0</v>
      </c>
      <c r="IC30">
        <v>104.786</v>
      </c>
      <c r="ID30">
        <v>101.485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2020-09-09T10:53:31Z</dcterms:created>
  <dcterms:modified xsi:type="dcterms:W3CDTF">2020-09-21T16:29:56Z</dcterms:modified>
</cp:coreProperties>
</file>